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lizane.almeida\Desktop\Andre\THEODORO BORN\BRANCO\"/>
    </mc:Choice>
  </mc:AlternateContent>
  <xr:revisionPtr revIDLastSave="0" documentId="13_ncr:1_{A7988FC7-7D3F-457B-99D8-9FD2355C966B}" xr6:coauthVersionLast="45" xr6:coauthVersionMax="45" xr10:uidLastSave="{00000000-0000-0000-0000-000000000000}"/>
  <bookViews>
    <workbookView xWindow="-120" yWindow="-120" windowWidth="24240" windowHeight="13140" activeTab="2" xr2:uid="{97480BB8-BF14-4C50-8FAE-27064A8597FA}"/>
  </bookViews>
  <sheets>
    <sheet name="Planilha1" sheetId="1" r:id="rId1"/>
    <sheet name="Planilha2" sheetId="2" r:id="rId2"/>
    <sheet name="Planilha3" sheetId="3" r:id="rId3"/>
  </sheets>
  <externalReferences>
    <externalReference r:id="rId4"/>
  </externalReferences>
  <definedNames>
    <definedName name="ACOMPANHAMENTO" hidden="1">IF(VALUE([1]MENU!$O$4)=2,"BM","PLE")</definedName>
    <definedName name="BDI.Opcao" hidden="1">[1]DADOS!$F$18</definedName>
    <definedName name="BDI.TipoObra" hidden="1">[1]BDI!$A$138:$A$146</definedName>
    <definedName name="CRONO.MaxParc" hidden="1">[1]CRONO!#REF!+[1]CRONO!A1</definedName>
    <definedName name="CRONO.NivelExibicao" hidden="1">[1]CRONO!$G$10</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Planilha1!$F$8</definedName>
    <definedName name="ORÇAMENTO.CodBarra" hidden="1">IF(ORÇAMENTO.Fonte="Sinapi",SUBSTITUTE(SUBSTITUTE(ORÇAMENTO.Codigo,"/00","/"),"/0","/"),ORÇAMENTO.Codigo)</definedName>
    <definedName name="ORÇAMENTO.Codigo" hidden="1">Planilha1!$N1</definedName>
    <definedName name="ORÇAMENTO.CustoUnitario" hidden="1">ROUND(Planilha1!$R1,15-13*Planilha1!#REF!)</definedName>
    <definedName name="ORÇAMENTO.Descricao" hidden="1">Planilha1!$O1</definedName>
    <definedName name="ORÇAMENTO.Fonte" hidden="1">Planilha1!$M1</definedName>
    <definedName name="ORÇAMENTO.Nivel" hidden="1">Planilha1!#REF!</definedName>
    <definedName name="ORÇAMENTO.OpcaoBDI" hidden="1">Planilha1!$S1</definedName>
    <definedName name="ORÇAMENTO.PrecoUnitarioLicitado" hidden="1">Planilha1!#REF!</definedName>
    <definedName name="ORÇAMENTO.Unidade" hidden="1">Planilha1!$P1</definedName>
    <definedName name="QCI.ExisteManual" hidden="1">(COUNTIF([1]QCI!$B$13:$B$24,"Manual")+COUNTIF([1]QCI!$B$13:$B$24,"SemiAuto"))&gt;0</definedName>
    <definedName name="REFERENCIA.Descricao" hidden="1">IF(ISNUMBER(Planilha1!#REF!),OFFSET(INDIRECT(ORÇAMENTO.BancoRef),Planilha1!#REF!-1,3,1),Planilha1!#REF!)</definedName>
    <definedName name="REFERENCIA.Desonerado" hidden="1">IF(ISNUMBER(Planilha1!#REF!),VALUE(OFFSET(INDIRECT(ORÇAMENTO.BancoRef),Planilha1!#REF!-1,5,1)),0)</definedName>
    <definedName name="REFERENCIA.NaoDesonerado" hidden="1">IF(ISNUMBER(Planilha1!#REF!),VALUE(OFFSET(INDIRECT(ORÇAMENTO.BancoRef),Planilha1!#REF!-1,6,1)),0)</definedName>
    <definedName name="REFERENCIA.Unidade" hidden="1">IF(ISNUMBER(Planilha1!#REF!),OFFSET(INDIRECT(ORÇAMENTO.BancoRef),Planilha1!#REF!-1,4,1),"-")</definedName>
    <definedName name="SomaAgrup" hidden="1">SUMIF(OFFSET(Planilha1!$C1,1,0,Planilha1!$D1),"S",OFFSET(Planilha1!A1,1,0,Planilha1!$D1))</definedName>
    <definedName name="TIPOORCAMENTO" hidden="1">IF(VALUE([1]MENU!$O$3)=2,"Licitado","Proposto")</definedName>
    <definedName name="VTOTAL1" hidden="1">ROUND(Planilha1!$Q1*Planilha1!$T1,15-13*Planilha1!#REF!)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S5" i="3" l="1"/>
  <c r="M5" i="3"/>
  <c r="H5" i="3"/>
  <c r="D5" i="3"/>
  <c r="B5" i="3"/>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J78" i="2"/>
  <c r="J76" i="2"/>
  <c r="N73" i="2"/>
  <c r="R64" i="2"/>
  <c r="J64" i="2"/>
  <c r="R63" i="2"/>
  <c r="J63" i="2"/>
  <c r="R62" i="2"/>
  <c r="J62" i="2"/>
  <c r="R61" i="2"/>
  <c r="J61" i="2"/>
  <c r="R60" i="2"/>
  <c r="J60" i="2"/>
  <c r="A44" i="2"/>
  <c r="A45" i="2" s="1"/>
  <c r="C43" i="2"/>
  <c r="C42" i="2"/>
  <c r="C41" i="2"/>
  <c r="C40" i="2"/>
  <c r="J39" i="2"/>
  <c r="C39" i="2"/>
  <c r="C38" i="2"/>
  <c r="J37" i="2"/>
  <c r="C37" i="2"/>
  <c r="N34" i="2"/>
  <c r="A32" i="2"/>
  <c r="A33" i="2" s="1"/>
  <c r="S30" i="2"/>
  <c r="A27" i="2"/>
  <c r="A28" i="2" s="1"/>
  <c r="C26" i="2"/>
  <c r="R25" i="2"/>
  <c r="J25" i="2"/>
  <c r="R24" i="2"/>
  <c r="J24" i="2"/>
  <c r="R23" i="2"/>
  <c r="J23" i="2"/>
  <c r="R22" i="2"/>
  <c r="J22" i="2"/>
  <c r="R21" i="2"/>
  <c r="J21" i="2"/>
  <c r="A21" i="2"/>
  <c r="A22" i="2" s="1"/>
  <c r="C20" i="2"/>
  <c r="A15" i="2"/>
  <c r="A16" i="2" s="1"/>
  <c r="A17" i="2" s="1"/>
  <c r="C14" i="2"/>
  <c r="C13" i="2"/>
  <c r="C12" i="2"/>
  <c r="C11" i="2"/>
  <c r="C10" i="2"/>
  <c r="C9" i="2"/>
  <c r="J8" i="2"/>
  <c r="C8" i="2"/>
  <c r="N5" i="2"/>
  <c r="L5" i="2"/>
  <c r="J5" i="2"/>
  <c r="A3" i="2"/>
  <c r="A4" i="2" s="1"/>
  <c r="C2" i="2"/>
  <c r="O1" i="2"/>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C13" i="1"/>
  <c r="I13" i="1" s="1"/>
  <c r="A13" i="1"/>
  <c r="A11" i="1"/>
  <c r="C11" i="1" s="1"/>
  <c r="S10" i="1"/>
  <c r="R10" i="1"/>
  <c r="F9" i="1"/>
  <c r="P8" i="1"/>
  <c r="O8" i="1"/>
  <c r="N8" i="1"/>
  <c r="F8" i="1"/>
  <c r="U7" i="1"/>
  <c r="T7" i="1"/>
  <c r="S7" i="1"/>
  <c r="P7" i="1"/>
  <c r="O7" i="1"/>
  <c r="P5" i="1"/>
  <c r="O5" i="1"/>
  <c r="N5" i="1"/>
  <c r="L5" i="1"/>
  <c r="O2" i="1"/>
  <c r="L8" i="1"/>
  <c r="C15" i="2" l="1"/>
  <c r="S69" i="2"/>
  <c r="C16" i="2"/>
  <c r="C32" i="2"/>
  <c r="C44" i="2"/>
  <c r="C4" i="2"/>
  <c r="A5" i="2"/>
  <c r="A23" i="2"/>
  <c r="C22" i="2"/>
  <c r="A29" i="2"/>
  <c r="C28" i="2"/>
  <c r="A18" i="2"/>
  <c r="C17" i="2"/>
  <c r="A34" i="2"/>
  <c r="C33" i="2"/>
  <c r="A46" i="2"/>
  <c r="C45" i="2"/>
  <c r="C3" i="2"/>
  <c r="C21" i="2"/>
  <c r="C27" i="2"/>
  <c r="B13" i="1"/>
  <c r="E13" i="1"/>
  <c r="H13" i="1"/>
  <c r="C14" i="1"/>
  <c r="F13" i="1"/>
  <c r="T13" i="1"/>
  <c r="E11" i="1"/>
  <c r="H5" i="1"/>
  <c r="U8" i="1" s="1"/>
  <c r="B11" i="1"/>
  <c r="F11" i="1"/>
  <c r="J11" i="1"/>
  <c r="G13" i="1"/>
  <c r="G11" i="1"/>
  <c r="K11" i="1"/>
  <c r="F5" i="1"/>
  <c r="D11" i="1"/>
  <c r="H11" i="1"/>
  <c r="A47" i="2" l="1"/>
  <c r="C46" i="2"/>
  <c r="A19" i="2"/>
  <c r="C19" i="2" s="1"/>
  <c r="C18" i="2"/>
  <c r="A6" i="2"/>
  <c r="C5" i="2"/>
  <c r="C29" i="2"/>
  <c r="A30" i="2"/>
  <c r="C23" i="2"/>
  <c r="A24" i="2"/>
  <c r="C34" i="2"/>
  <c r="A35" i="2"/>
  <c r="H14" i="1"/>
  <c r="T14" i="1"/>
  <c r="F14" i="1"/>
  <c r="I14" i="1"/>
  <c r="B14" i="1"/>
  <c r="E14" i="1"/>
  <c r="G14" i="1"/>
  <c r="C15" i="1"/>
  <c r="P11" i="1"/>
  <c r="O11" i="1"/>
  <c r="R14" i="1"/>
  <c r="P14" i="1"/>
  <c r="P13" i="1"/>
  <c r="G5" i="1"/>
  <c r="Q11" i="1"/>
  <c r="J15" i="1"/>
  <c r="A36" i="2" l="1"/>
  <c r="C36" i="2" s="1"/>
  <c r="C35" i="2"/>
  <c r="A7" i="2"/>
  <c r="C7" i="2" s="1"/>
  <c r="C6" i="2"/>
  <c r="C24" i="2"/>
  <c r="A25" i="2"/>
  <c r="C25" i="2" s="1"/>
  <c r="A48" i="2"/>
  <c r="C48" i="2" s="1"/>
  <c r="C47" i="2"/>
  <c r="C30" i="2"/>
  <c r="A31" i="2"/>
  <c r="C31" i="2" s="1"/>
  <c r="H15" i="1"/>
  <c r="G15" i="1"/>
  <c r="E15" i="1"/>
  <c r="F15" i="1"/>
  <c r="K15" i="1"/>
  <c r="D15" i="1"/>
  <c r="B15" i="1"/>
  <c r="C16" i="1"/>
  <c r="T11" i="1"/>
  <c r="U11" i="1" s="1"/>
  <c r="Q13" i="1"/>
  <c r="D16" i="1" l="1"/>
  <c r="G16" i="1"/>
  <c r="B16" i="1"/>
  <c r="C17" i="1" s="1"/>
  <c r="E16" i="1"/>
  <c r="J16" i="1"/>
  <c r="H16" i="1"/>
  <c r="F16" i="1"/>
  <c r="K16" i="1"/>
  <c r="L11" i="1" l="1"/>
  <c r="I11" i="1"/>
  <c r="V11" i="1"/>
  <c r="H17" i="1"/>
  <c r="G17" i="1"/>
  <c r="F17" i="1"/>
  <c r="B17" i="1"/>
  <c r="C18" i="1"/>
  <c r="I17" i="1"/>
  <c r="E17" i="1"/>
  <c r="Q14" i="1"/>
  <c r="W11" i="1" l="1"/>
  <c r="X11" i="1"/>
  <c r="J18" i="1"/>
  <c r="F18" i="1"/>
  <c r="B18" i="1"/>
  <c r="E18" i="1"/>
  <c r="H18" i="1"/>
  <c r="D18" i="1"/>
  <c r="C19" i="1"/>
  <c r="K18" i="1"/>
  <c r="G18" i="1"/>
  <c r="J19" i="1" l="1"/>
  <c r="F19" i="1"/>
  <c r="B19" i="1"/>
  <c r="C20" i="1" s="1"/>
  <c r="E19" i="1"/>
  <c r="H19" i="1"/>
  <c r="D19" i="1"/>
  <c r="K19" i="1"/>
  <c r="G19" i="1"/>
  <c r="G20" i="1" l="1"/>
  <c r="F20" i="1"/>
  <c r="K17" i="1" s="1"/>
  <c r="B20" i="1"/>
  <c r="C21" i="1"/>
  <c r="I20" i="1"/>
  <c r="E20" i="1"/>
  <c r="H20" i="1"/>
  <c r="W16" i="1"/>
  <c r="W15" i="1"/>
  <c r="I15" i="1"/>
  <c r="I16" i="1" s="1"/>
  <c r="Y15" i="1" l="1"/>
  <c r="E21" i="1"/>
  <c r="H21" i="1"/>
  <c r="D21" i="1"/>
  <c r="C22" i="1"/>
  <c r="K21" i="1"/>
  <c r="G21" i="1"/>
  <c r="J21" i="1"/>
  <c r="F21" i="1"/>
  <c r="B21" i="1"/>
  <c r="X16" i="1"/>
  <c r="Y16" i="1"/>
  <c r="I18" i="1" l="1"/>
  <c r="W18" i="1"/>
  <c r="E22" i="1"/>
  <c r="H22" i="1"/>
  <c r="D22" i="1"/>
  <c r="K22" i="1"/>
  <c r="G22" i="1"/>
  <c r="C23" i="1"/>
  <c r="J22" i="1"/>
  <c r="F22" i="1"/>
  <c r="B22" i="1"/>
  <c r="C24" i="1" l="1"/>
  <c r="J23" i="1"/>
  <c r="F23" i="1"/>
  <c r="B23" i="1"/>
  <c r="E23" i="1"/>
  <c r="H23" i="1"/>
  <c r="D23" i="1"/>
  <c r="K23" i="1"/>
  <c r="G23" i="1"/>
  <c r="Y18" i="1"/>
  <c r="W19" i="1"/>
  <c r="I19" i="1"/>
  <c r="K24" i="1" l="1"/>
  <c r="G24" i="1"/>
  <c r="J24" i="1"/>
  <c r="F24" i="1"/>
  <c r="B24" i="1"/>
  <c r="C25" i="1" s="1"/>
  <c r="E24" i="1"/>
  <c r="H24" i="1"/>
  <c r="D24" i="1"/>
  <c r="Y19" i="1"/>
  <c r="C26" i="1" l="1"/>
  <c r="H25" i="1"/>
  <c r="G25" i="1"/>
  <c r="F25" i="1"/>
  <c r="K20" i="1" s="1"/>
  <c r="B25" i="1"/>
  <c r="I25" i="1"/>
  <c r="E25" i="1"/>
  <c r="I21" i="1"/>
  <c r="W21" i="1"/>
  <c r="Y21" i="1" l="1"/>
  <c r="E26" i="1"/>
  <c r="H26" i="1"/>
  <c r="C27" i="1"/>
  <c r="G26" i="1"/>
  <c r="B26" i="1"/>
  <c r="K26" i="1"/>
  <c r="F26" i="1"/>
  <c r="J26" i="1"/>
  <c r="D26" i="1"/>
  <c r="W22" i="1"/>
  <c r="I22" i="1"/>
  <c r="I23" i="1" l="1"/>
  <c r="W23" i="1"/>
  <c r="Y22" i="1"/>
  <c r="J27" i="1"/>
  <c r="F27" i="1"/>
  <c r="B27" i="1"/>
  <c r="C28" i="1"/>
  <c r="D27" i="1"/>
  <c r="H27" i="1"/>
  <c r="G27" i="1"/>
  <c r="K27" i="1"/>
  <c r="E27" i="1"/>
  <c r="W24" i="1" l="1"/>
  <c r="I24" i="1"/>
  <c r="Y23" i="1"/>
  <c r="J28" i="1"/>
  <c r="F28" i="1"/>
  <c r="B28" i="1"/>
  <c r="C29" i="1"/>
  <c r="K28" i="1"/>
  <c r="G28" i="1"/>
  <c r="E28" i="1"/>
  <c r="D28" i="1"/>
  <c r="H28" i="1"/>
  <c r="C30" i="1" l="1"/>
  <c r="J29" i="1"/>
  <c r="F29" i="1"/>
  <c r="B29" i="1"/>
  <c r="K29" i="1"/>
  <c r="G29" i="1"/>
  <c r="D29" i="1"/>
  <c r="H29" i="1"/>
  <c r="E29" i="1"/>
  <c r="Y24" i="1"/>
  <c r="I26" i="1" l="1"/>
  <c r="W26" i="1"/>
  <c r="C31" i="1"/>
  <c r="K30" i="1"/>
  <c r="G30" i="1"/>
  <c r="H30" i="1"/>
  <c r="D30" i="1"/>
  <c r="E30" i="1"/>
  <c r="J30" i="1"/>
  <c r="B30" i="1"/>
  <c r="F30" i="1"/>
  <c r="W27" i="1" l="1"/>
  <c r="I27" i="1"/>
  <c r="Y26" i="1"/>
  <c r="C32" i="1"/>
  <c r="K31" i="1"/>
  <c r="G31" i="1"/>
  <c r="H31" i="1"/>
  <c r="D31" i="1"/>
  <c r="E31" i="1"/>
  <c r="J31" i="1"/>
  <c r="B31" i="1"/>
  <c r="F31" i="1"/>
  <c r="C33" i="1" l="1"/>
  <c r="K32" i="1"/>
  <c r="G32" i="1"/>
  <c r="H32" i="1"/>
  <c r="D32" i="1"/>
  <c r="E32" i="1"/>
  <c r="J32" i="1"/>
  <c r="B32" i="1"/>
  <c r="F32" i="1"/>
  <c r="Y27" i="1"/>
  <c r="C34" i="1" l="1"/>
  <c r="K33" i="1"/>
  <c r="G33" i="1"/>
  <c r="H33" i="1"/>
  <c r="D33" i="1"/>
  <c r="E33" i="1"/>
  <c r="J33" i="1"/>
  <c r="B33" i="1"/>
  <c r="F33" i="1"/>
  <c r="W28" i="1"/>
  <c r="I28" i="1"/>
  <c r="I29" i="1" s="1"/>
  <c r="W29" i="1"/>
  <c r="Y29" i="1" l="1"/>
  <c r="Y28" i="1"/>
  <c r="C35" i="1"/>
  <c r="K34" i="1"/>
  <c r="G34" i="1"/>
  <c r="H34" i="1"/>
  <c r="D34" i="1"/>
  <c r="E34" i="1"/>
  <c r="J34" i="1"/>
  <c r="B34" i="1"/>
  <c r="F34" i="1"/>
  <c r="I30" i="1"/>
  <c r="W30" i="1"/>
  <c r="K35" i="1" l="1"/>
  <c r="G35" i="1"/>
  <c r="H35" i="1"/>
  <c r="D35" i="1"/>
  <c r="E35" i="1"/>
  <c r="J35" i="1"/>
  <c r="B35" i="1"/>
  <c r="C36" i="1" s="1"/>
  <c r="F35" i="1"/>
  <c r="Y30" i="1"/>
  <c r="W31" i="1"/>
  <c r="I31" i="1"/>
  <c r="I32" i="1" l="1"/>
  <c r="W32" i="1"/>
  <c r="H36" i="1"/>
  <c r="I36" i="1"/>
  <c r="E36" i="1"/>
  <c r="B36" i="1"/>
  <c r="C37" i="1" s="1"/>
  <c r="G36" i="1"/>
  <c r="F36" i="1"/>
  <c r="Y31" i="1"/>
  <c r="G37" i="1" l="1"/>
  <c r="C38" i="1"/>
  <c r="H37" i="1"/>
  <c r="F37" i="1"/>
  <c r="E37" i="1"/>
  <c r="B37" i="1"/>
  <c r="I37" i="1"/>
  <c r="Y32" i="1"/>
  <c r="I33" i="1" l="1"/>
  <c r="W33" i="1"/>
  <c r="J38" i="1"/>
  <c r="F38" i="1"/>
  <c r="B38" i="1"/>
  <c r="C39" i="1" s="1"/>
  <c r="K38" i="1"/>
  <c r="G38" i="1"/>
  <c r="H38" i="1"/>
  <c r="E38" i="1"/>
  <c r="D38" i="1"/>
  <c r="W35" i="1" l="1"/>
  <c r="F39" i="1"/>
  <c r="B39" i="1"/>
  <c r="G39" i="1"/>
  <c r="K37" i="1" s="1"/>
  <c r="H39" i="1"/>
  <c r="E39" i="1"/>
  <c r="C40" i="1"/>
  <c r="I39" i="1"/>
  <c r="Y33" i="1"/>
  <c r="W34" i="1"/>
  <c r="I34" i="1"/>
  <c r="I35" i="1" s="1"/>
  <c r="Y35" i="1" l="1"/>
  <c r="E40" i="1"/>
  <c r="J40" i="1"/>
  <c r="F40" i="1"/>
  <c r="B40" i="1"/>
  <c r="H40" i="1"/>
  <c r="C41" i="1"/>
  <c r="G40" i="1"/>
  <c r="D40" i="1"/>
  <c r="K40" i="1"/>
  <c r="Y34" i="1"/>
  <c r="E41" i="1" l="1"/>
  <c r="J41" i="1"/>
  <c r="F41" i="1"/>
  <c r="B41" i="1"/>
  <c r="C42" i="1"/>
  <c r="D41" i="1"/>
  <c r="K41" i="1"/>
  <c r="H41" i="1"/>
  <c r="G41" i="1"/>
  <c r="W38" i="1" l="1"/>
  <c r="I38" i="1"/>
  <c r="E42" i="1"/>
  <c r="J42" i="1"/>
  <c r="F42" i="1"/>
  <c r="B42" i="1"/>
  <c r="K42" i="1"/>
  <c r="H42" i="1"/>
  <c r="G42" i="1"/>
  <c r="C43" i="1"/>
  <c r="D42" i="1"/>
  <c r="E43" i="1" l="1"/>
  <c r="J43" i="1"/>
  <c r="F43" i="1"/>
  <c r="B43" i="1"/>
  <c r="H43" i="1"/>
  <c r="C44" i="1"/>
  <c r="G43" i="1"/>
  <c r="D43" i="1"/>
  <c r="K43" i="1"/>
  <c r="Y38" i="1"/>
  <c r="E44" i="1" l="1"/>
  <c r="J44" i="1"/>
  <c r="F44" i="1"/>
  <c r="B44" i="1"/>
  <c r="C45" i="1"/>
  <c r="D44" i="1"/>
  <c r="K44" i="1"/>
  <c r="H44" i="1"/>
  <c r="G44" i="1"/>
  <c r="E45" i="1" l="1"/>
  <c r="J45" i="1"/>
  <c r="F45" i="1"/>
  <c r="B45" i="1"/>
  <c r="K45" i="1"/>
  <c r="H45" i="1"/>
  <c r="G45" i="1"/>
  <c r="C46" i="1"/>
  <c r="D45" i="1"/>
  <c r="I40" i="1"/>
  <c r="W40" i="1"/>
  <c r="Y40" i="1" l="1"/>
  <c r="W42" i="1"/>
  <c r="E46" i="1"/>
  <c r="J46" i="1"/>
  <c r="F46" i="1"/>
  <c r="B46" i="1"/>
  <c r="H46" i="1"/>
  <c r="C47" i="1"/>
  <c r="G46" i="1"/>
  <c r="D46" i="1"/>
  <c r="K46" i="1"/>
  <c r="I41" i="1"/>
  <c r="I42" i="1" s="1"/>
  <c r="W41" i="1"/>
  <c r="C48" i="1" l="1"/>
  <c r="E47" i="1"/>
  <c r="J47" i="1"/>
  <c r="F47" i="1"/>
  <c r="B47" i="1"/>
  <c r="D47" i="1"/>
  <c r="K47" i="1"/>
  <c r="H47" i="1"/>
  <c r="G47" i="1"/>
  <c r="W43" i="1"/>
  <c r="I43" i="1"/>
  <c r="Y41" i="1"/>
  <c r="Y42" i="1"/>
  <c r="W44" i="1" l="1"/>
  <c r="I44" i="1"/>
  <c r="H48" i="1"/>
  <c r="D48" i="1"/>
  <c r="J48" i="1"/>
  <c r="E48" i="1"/>
  <c r="G48" i="1"/>
  <c r="F48" i="1"/>
  <c r="B48" i="1"/>
  <c r="C49" i="1" s="1"/>
  <c r="K48" i="1"/>
  <c r="Y43" i="1"/>
  <c r="C50" i="1" l="1"/>
  <c r="H49" i="1"/>
  <c r="I49" i="1"/>
  <c r="E49" i="1"/>
  <c r="G49" i="1"/>
  <c r="F49" i="1"/>
  <c r="B49" i="1"/>
  <c r="I45" i="1"/>
  <c r="W45" i="1"/>
  <c r="Y44" i="1"/>
  <c r="W46" i="1" l="1"/>
  <c r="I46" i="1"/>
  <c r="Y45" i="1"/>
  <c r="K50" i="1"/>
  <c r="G50" i="1"/>
  <c r="F50" i="1"/>
  <c r="C51" i="1"/>
  <c r="H50" i="1"/>
  <c r="B50" i="1"/>
  <c r="E50" i="1"/>
  <c r="D50" i="1"/>
  <c r="J50" i="1"/>
  <c r="H51" i="1" l="1"/>
  <c r="D51" i="1"/>
  <c r="G51" i="1"/>
  <c r="B51" i="1"/>
  <c r="C52" i="1"/>
  <c r="J51" i="1"/>
  <c r="F51" i="1"/>
  <c r="E51" i="1"/>
  <c r="K51" i="1"/>
  <c r="Y46" i="1"/>
  <c r="W48" i="1" l="1"/>
  <c r="W47" i="1"/>
  <c r="I47" i="1"/>
  <c r="I48" i="1" s="1"/>
  <c r="H52" i="1"/>
  <c r="D52" i="1"/>
  <c r="G52" i="1"/>
  <c r="B52" i="1"/>
  <c r="C53" i="1"/>
  <c r="F52" i="1"/>
  <c r="E52" i="1"/>
  <c r="K52" i="1"/>
  <c r="J52" i="1"/>
  <c r="Y47" i="1" l="1"/>
  <c r="H53" i="1"/>
  <c r="D53" i="1"/>
  <c r="G53" i="1"/>
  <c r="B53" i="1"/>
  <c r="C54" i="1"/>
  <c r="E53" i="1"/>
  <c r="K53" i="1"/>
  <c r="J53" i="1"/>
  <c r="F53" i="1"/>
  <c r="Y48" i="1"/>
  <c r="H54" i="1" l="1"/>
  <c r="D54" i="1"/>
  <c r="G54" i="1"/>
  <c r="B54" i="1"/>
  <c r="C55" i="1"/>
  <c r="E54" i="1"/>
  <c r="K54" i="1"/>
  <c r="J54" i="1"/>
  <c r="F54" i="1"/>
  <c r="W50" i="1"/>
  <c r="I50" i="1"/>
  <c r="Y50" i="1" l="1"/>
  <c r="H55" i="1"/>
  <c r="D55" i="1"/>
  <c r="G55" i="1"/>
  <c r="B55" i="1"/>
  <c r="C56" i="1"/>
  <c r="E55" i="1"/>
  <c r="K55" i="1"/>
  <c r="J55" i="1"/>
  <c r="F55" i="1"/>
  <c r="W51" i="1" l="1"/>
  <c r="I51" i="1"/>
  <c r="W52" i="1" l="1"/>
  <c r="I52" i="1"/>
  <c r="H56" i="1"/>
  <c r="D56" i="1"/>
  <c r="G56" i="1"/>
  <c r="B56" i="1"/>
  <c r="C57" i="1"/>
  <c r="E56" i="1"/>
  <c r="K56" i="1"/>
  <c r="J56" i="1"/>
  <c r="F56" i="1"/>
  <c r="Y51" i="1"/>
  <c r="H57" i="1" l="1"/>
  <c r="D57" i="1"/>
  <c r="G57" i="1"/>
  <c r="B57" i="1"/>
  <c r="C58" i="1"/>
  <c r="E57" i="1"/>
  <c r="K57" i="1"/>
  <c r="J57" i="1"/>
  <c r="F57" i="1"/>
  <c r="Y52" i="1"/>
  <c r="W53" i="1" l="1"/>
  <c r="I53" i="1"/>
  <c r="H58" i="1"/>
  <c r="D58" i="1"/>
  <c r="E58" i="1"/>
  <c r="J58" i="1"/>
  <c r="B58" i="1"/>
  <c r="C59" i="1" s="1"/>
  <c r="K58" i="1"/>
  <c r="F58" i="1"/>
  <c r="G58" i="1"/>
  <c r="W55" i="1" l="1"/>
  <c r="I54" i="1"/>
  <c r="I55" i="1" s="1"/>
  <c r="W54" i="1"/>
  <c r="H59" i="1"/>
  <c r="I59" i="1"/>
  <c r="E59" i="1"/>
  <c r="G59" i="1"/>
  <c r="B59" i="1"/>
  <c r="C60" i="1" s="1"/>
  <c r="F59" i="1"/>
  <c r="Y53" i="1"/>
  <c r="I56" i="1" l="1"/>
  <c r="W56" i="1"/>
  <c r="G60" i="1"/>
  <c r="C61" i="1"/>
  <c r="H60" i="1"/>
  <c r="B60" i="1"/>
  <c r="E60" i="1"/>
  <c r="I60" i="1"/>
  <c r="F60" i="1"/>
  <c r="Y55" i="1"/>
  <c r="Y54" i="1"/>
  <c r="I57" i="1" l="1"/>
  <c r="W57" i="1"/>
  <c r="Y56" i="1"/>
  <c r="J61" i="1"/>
  <c r="F61" i="1"/>
  <c r="B61" i="1"/>
  <c r="C62" i="1"/>
  <c r="K61" i="1"/>
  <c r="G61" i="1"/>
  <c r="E61" i="1"/>
  <c r="H61" i="1"/>
  <c r="D61" i="1"/>
  <c r="I58" i="1" l="1"/>
  <c r="W58" i="1"/>
  <c r="C63" i="1"/>
  <c r="J62" i="1"/>
  <c r="F62" i="1"/>
  <c r="B62" i="1"/>
  <c r="K62" i="1"/>
  <c r="G62" i="1"/>
  <c r="E62" i="1"/>
  <c r="H62" i="1"/>
  <c r="D62" i="1"/>
  <c r="Y57" i="1"/>
  <c r="K63" i="1" l="1"/>
  <c r="G63" i="1"/>
  <c r="H63" i="1"/>
  <c r="D63" i="1"/>
  <c r="F63" i="1"/>
  <c r="B63" i="1"/>
  <c r="C64" i="1" s="1"/>
  <c r="J63" i="1"/>
  <c r="E63" i="1"/>
  <c r="Y58" i="1"/>
  <c r="G64" i="1" l="1"/>
  <c r="C65" i="1"/>
  <c r="H64" i="1"/>
  <c r="K60" i="1" s="1"/>
  <c r="F64" i="1"/>
  <c r="I64" i="1"/>
  <c r="E64" i="1"/>
  <c r="B64" i="1"/>
  <c r="W61" i="1" l="1"/>
  <c r="I61" i="1"/>
  <c r="J65" i="1"/>
  <c r="F65" i="1"/>
  <c r="B65" i="1"/>
  <c r="C66" i="1"/>
  <c r="K65" i="1"/>
  <c r="G65" i="1"/>
  <c r="D65" i="1"/>
  <c r="H65" i="1"/>
  <c r="E65" i="1"/>
  <c r="J66" i="1" l="1"/>
  <c r="F66" i="1"/>
  <c r="B66" i="1"/>
  <c r="C67" i="1"/>
  <c r="K66" i="1"/>
  <c r="G66" i="1"/>
  <c r="H66" i="1"/>
  <c r="D66" i="1"/>
  <c r="E66" i="1"/>
  <c r="Y61" i="1"/>
  <c r="W63" i="1" l="1"/>
  <c r="I62" i="1"/>
  <c r="I63" i="1" s="1"/>
  <c r="W62" i="1"/>
  <c r="J67" i="1"/>
  <c r="F67" i="1"/>
  <c r="B67" i="1"/>
  <c r="C68" i="1"/>
  <c r="K67" i="1"/>
  <c r="G67" i="1"/>
  <c r="H67" i="1"/>
  <c r="E67" i="1"/>
  <c r="D67" i="1"/>
  <c r="J68" i="1" l="1"/>
  <c r="F68" i="1"/>
  <c r="B68" i="1"/>
  <c r="C69" i="1" s="1"/>
  <c r="K68" i="1"/>
  <c r="G68" i="1"/>
  <c r="H68" i="1"/>
  <c r="E68" i="1"/>
  <c r="D68" i="1"/>
  <c r="Y62" i="1"/>
  <c r="Y63" i="1"/>
  <c r="F69" i="1" l="1"/>
  <c r="B69" i="1"/>
  <c r="G69" i="1"/>
  <c r="E69" i="1"/>
  <c r="H69" i="1"/>
  <c r="C70" i="1"/>
  <c r="I69" i="1"/>
  <c r="W66" i="1" l="1"/>
  <c r="E70" i="1"/>
  <c r="J70" i="1"/>
  <c r="F70" i="1"/>
  <c r="B70" i="1"/>
  <c r="C71" i="1"/>
  <c r="G70" i="1"/>
  <c r="H70" i="1"/>
  <c r="K70" i="1"/>
  <c r="D70" i="1"/>
  <c r="I65" i="1"/>
  <c r="I66" i="1" s="1"/>
  <c r="W65" i="1"/>
  <c r="E71" i="1" l="1"/>
  <c r="J71" i="1"/>
  <c r="F71" i="1"/>
  <c r="B71" i="1"/>
  <c r="K71" i="1"/>
  <c r="C72" i="1"/>
  <c r="D71" i="1"/>
  <c r="H71" i="1"/>
  <c r="G71" i="1"/>
  <c r="Y65" i="1"/>
  <c r="Y66" i="1"/>
  <c r="W67" i="1" l="1"/>
  <c r="I67" i="1"/>
  <c r="E72" i="1" l="1"/>
  <c r="J72" i="1"/>
  <c r="F72" i="1"/>
  <c r="B72" i="1"/>
  <c r="H72" i="1"/>
  <c r="K72" i="1"/>
  <c r="D72" i="1"/>
  <c r="C73" i="1"/>
  <c r="G72" i="1"/>
  <c r="Y67" i="1"/>
  <c r="I68" i="1"/>
  <c r="W68" i="1"/>
  <c r="Y68" i="1" l="1"/>
  <c r="E73" i="1"/>
  <c r="J73" i="1"/>
  <c r="F73" i="1"/>
  <c r="B73" i="1"/>
  <c r="C74" i="1" s="1"/>
  <c r="G73" i="1"/>
  <c r="H73" i="1"/>
  <c r="K73" i="1"/>
  <c r="D73" i="1"/>
  <c r="I74" i="1" l="1"/>
  <c r="E74" i="1"/>
  <c r="F74" i="1"/>
  <c r="B74" i="1"/>
  <c r="C75" i="1"/>
  <c r="G74" i="1"/>
  <c r="H74" i="1"/>
  <c r="H75" i="1" l="1"/>
  <c r="D75" i="1"/>
  <c r="E75" i="1"/>
  <c r="K75" i="1"/>
  <c r="C76" i="1"/>
  <c r="F75" i="1"/>
  <c r="G75" i="1"/>
  <c r="B75" i="1"/>
  <c r="J75" i="1"/>
  <c r="W71" i="1"/>
  <c r="W70" i="1"/>
  <c r="I70" i="1"/>
  <c r="I71" i="1" s="1"/>
  <c r="Y70" i="1" l="1"/>
  <c r="Y71" i="1"/>
  <c r="H76" i="1"/>
  <c r="D76" i="1"/>
  <c r="E76" i="1"/>
  <c r="J76" i="1"/>
  <c r="B76" i="1"/>
  <c r="K76" i="1"/>
  <c r="C77" i="1"/>
  <c r="G76" i="1"/>
  <c r="F76" i="1"/>
  <c r="I72" i="1"/>
  <c r="W72" i="1"/>
  <c r="W73" i="1" l="1"/>
  <c r="I73" i="1"/>
  <c r="Y72" i="1"/>
  <c r="H77" i="1"/>
  <c r="D77" i="1"/>
  <c r="E77" i="1"/>
  <c r="G77" i="1"/>
  <c r="J77" i="1"/>
  <c r="B77" i="1"/>
  <c r="C78" i="1"/>
  <c r="K77" i="1"/>
  <c r="F77" i="1"/>
  <c r="C79" i="1" l="1"/>
  <c r="H78" i="1"/>
  <c r="D78" i="1"/>
  <c r="E78" i="1"/>
  <c r="F78" i="1"/>
  <c r="G78" i="1"/>
  <c r="B78" i="1"/>
  <c r="K78" i="1"/>
  <c r="J78" i="1"/>
  <c r="Y73" i="1"/>
  <c r="I75" i="1" l="1"/>
  <c r="W75" i="1"/>
  <c r="K79" i="1"/>
  <c r="G79" i="1"/>
  <c r="J79" i="1"/>
  <c r="E79" i="1"/>
  <c r="F79" i="1"/>
  <c r="B79" i="1"/>
  <c r="C80" i="1" s="1"/>
  <c r="D79" i="1"/>
  <c r="H79" i="1"/>
  <c r="G80" i="1" l="1"/>
  <c r="E80" i="1"/>
  <c r="F80" i="1"/>
  <c r="H80" i="1"/>
  <c r="I80" i="1"/>
  <c r="B80" i="1"/>
  <c r="C81" i="1" s="1"/>
  <c r="I76" i="1"/>
  <c r="W76" i="1"/>
  <c r="Y75" i="1"/>
  <c r="I77" i="1" l="1"/>
  <c r="W77" i="1"/>
  <c r="Y76" i="1"/>
  <c r="F81" i="1"/>
  <c r="B81" i="1"/>
  <c r="H81" i="1"/>
  <c r="I81" i="1"/>
  <c r="G81" i="1"/>
  <c r="E81" i="1"/>
  <c r="C82" i="1"/>
  <c r="Y77" i="1" l="1"/>
  <c r="E82" i="1"/>
  <c r="J82" i="1"/>
  <c r="D82" i="1"/>
  <c r="K82" i="1"/>
  <c r="F82" i="1"/>
  <c r="H82" i="1"/>
  <c r="B82" i="1"/>
  <c r="C83" i="1"/>
  <c r="G82" i="1"/>
  <c r="W78" i="1"/>
  <c r="I78" i="1"/>
  <c r="Y78" i="1" l="1"/>
  <c r="C84" i="1"/>
  <c r="J83" i="1"/>
  <c r="F83" i="1"/>
  <c r="B83" i="1"/>
  <c r="D83" i="1"/>
  <c r="K83" i="1"/>
  <c r="G83" i="1"/>
  <c r="H83" i="1"/>
  <c r="E83" i="1"/>
  <c r="I79" i="1" l="1"/>
  <c r="W79" i="1"/>
  <c r="Y79" i="1" s="1"/>
  <c r="K84" i="1"/>
  <c r="G84" i="1"/>
  <c r="J84" i="1"/>
  <c r="E84" i="1"/>
  <c r="F84" i="1"/>
  <c r="C85" i="1"/>
  <c r="D84" i="1"/>
  <c r="H84" i="1"/>
  <c r="B84" i="1"/>
  <c r="H85" i="1" l="1"/>
  <c r="D85" i="1"/>
  <c r="K85" i="1"/>
  <c r="F85" i="1"/>
  <c r="G85" i="1"/>
  <c r="B85" i="1"/>
  <c r="C86" i="1"/>
  <c r="E85" i="1"/>
  <c r="J85" i="1"/>
  <c r="E86" i="1" l="1"/>
  <c r="K86" i="1"/>
  <c r="F86" i="1"/>
  <c r="C87" i="1"/>
  <c r="G86" i="1"/>
  <c r="B86" i="1"/>
  <c r="J86" i="1"/>
  <c r="H86" i="1"/>
  <c r="D86" i="1"/>
  <c r="W83" i="1" l="1"/>
  <c r="C88" i="1"/>
  <c r="J87" i="1"/>
  <c r="F87" i="1"/>
  <c r="B87" i="1"/>
  <c r="G87" i="1"/>
  <c r="H87" i="1"/>
  <c r="K87" i="1"/>
  <c r="D87" i="1"/>
  <c r="E87" i="1"/>
  <c r="W82" i="1"/>
  <c r="I82" i="1"/>
  <c r="I83" i="1" s="1"/>
  <c r="E88" i="1" l="1"/>
  <c r="K88" i="1"/>
  <c r="G88" i="1"/>
  <c r="D88" i="1"/>
  <c r="F88" i="1"/>
  <c r="C89" i="1"/>
  <c r="B88" i="1"/>
  <c r="H88" i="1"/>
  <c r="J88" i="1"/>
  <c r="I84" i="1"/>
  <c r="W84" i="1"/>
  <c r="Y82" i="1"/>
  <c r="Y83" i="1"/>
  <c r="Y84" i="1" l="1"/>
  <c r="J89" i="1"/>
  <c r="F89" i="1"/>
  <c r="B89" i="1"/>
  <c r="C90" i="1" s="1"/>
  <c r="H89" i="1"/>
  <c r="D89" i="1"/>
  <c r="E89" i="1"/>
  <c r="G89" i="1"/>
  <c r="K89" i="1"/>
  <c r="I85" i="1" l="1"/>
  <c r="W85" i="1"/>
  <c r="G90" i="1"/>
  <c r="I90" i="1"/>
  <c r="E90" i="1"/>
  <c r="F90" i="1"/>
  <c r="C91" i="1"/>
  <c r="B90" i="1"/>
  <c r="H90" i="1"/>
  <c r="C92" i="1" l="1"/>
  <c r="J91" i="1"/>
  <c r="F91" i="1"/>
  <c r="B91" i="1"/>
  <c r="H91" i="1"/>
  <c r="D91" i="1"/>
  <c r="G91" i="1"/>
  <c r="E91" i="1"/>
  <c r="K91" i="1"/>
  <c r="W87" i="1"/>
  <c r="W86" i="1"/>
  <c r="I86" i="1"/>
  <c r="I87" i="1" s="1"/>
  <c r="Y85" i="1"/>
  <c r="K92" i="1" l="1"/>
  <c r="G92" i="1"/>
  <c r="E92" i="1"/>
  <c r="F92" i="1"/>
  <c r="H92" i="1"/>
  <c r="J92" i="1"/>
  <c r="B92" i="1"/>
  <c r="C93" i="1" s="1"/>
  <c r="D92" i="1"/>
  <c r="I88" i="1"/>
  <c r="W88" i="1"/>
  <c r="Y86" i="1"/>
  <c r="Y87" i="1"/>
  <c r="C94" i="1" l="1"/>
  <c r="H93" i="1"/>
  <c r="F93" i="1"/>
  <c r="B93" i="1"/>
  <c r="G93" i="1"/>
  <c r="I93" i="1"/>
  <c r="E93" i="1"/>
  <c r="Y88" i="1"/>
  <c r="W89" i="1"/>
  <c r="I89" i="1"/>
  <c r="K94" i="1" l="1"/>
  <c r="G94" i="1"/>
  <c r="E94" i="1"/>
  <c r="H94" i="1"/>
  <c r="C95" i="1"/>
  <c r="J94" i="1"/>
  <c r="B94" i="1"/>
  <c r="D94" i="1"/>
  <c r="F94" i="1"/>
  <c r="J90" i="1"/>
  <c r="Y89" i="1"/>
  <c r="H95" i="1" l="1"/>
  <c r="D95" i="1"/>
  <c r="J95" i="1"/>
  <c r="F95" i="1"/>
  <c r="B95" i="1"/>
  <c r="C96" i="1" s="1"/>
  <c r="K95" i="1"/>
  <c r="E95" i="1"/>
  <c r="G95" i="1"/>
  <c r="I91" i="1" l="1"/>
  <c r="W91" i="1"/>
  <c r="I96" i="1"/>
  <c r="E96" i="1"/>
  <c r="G96" i="1"/>
  <c r="H96" i="1"/>
  <c r="B96" i="1"/>
  <c r="C97" i="1" s="1"/>
  <c r="F96" i="1"/>
  <c r="K93" i="1" l="1"/>
  <c r="Y91" i="1"/>
  <c r="I92" i="1"/>
  <c r="W92" i="1"/>
  <c r="G97" i="1"/>
  <c r="I97" i="1"/>
  <c r="E97" i="1"/>
  <c r="H97" i="1"/>
  <c r="B97" i="1"/>
  <c r="C98" i="1" s="1"/>
  <c r="F97" i="1"/>
  <c r="F98" i="1" l="1"/>
  <c r="B98" i="1"/>
  <c r="C99" i="1"/>
  <c r="H98" i="1"/>
  <c r="E98" i="1"/>
  <c r="I98" i="1"/>
  <c r="G98" i="1"/>
  <c r="Y92" i="1"/>
  <c r="W94" i="1"/>
  <c r="I94" i="1"/>
  <c r="Y94" i="1" l="1"/>
  <c r="E99" i="1"/>
  <c r="K99" i="1"/>
  <c r="G99" i="1"/>
  <c r="D99" i="1"/>
  <c r="F99" i="1"/>
  <c r="J99" i="1"/>
  <c r="H99" i="1"/>
  <c r="B99" i="1"/>
  <c r="C100" i="1"/>
  <c r="C101" i="1" l="1"/>
  <c r="J100" i="1"/>
  <c r="F100" i="1"/>
  <c r="B100" i="1"/>
  <c r="H100" i="1"/>
  <c r="D100" i="1"/>
  <c r="E100" i="1"/>
  <c r="G100" i="1"/>
  <c r="K100" i="1"/>
  <c r="I95" i="1"/>
  <c r="W95" i="1"/>
  <c r="Y95" i="1" l="1"/>
  <c r="K101" i="1"/>
  <c r="G101" i="1"/>
  <c r="E101" i="1"/>
  <c r="D101" i="1"/>
  <c r="F101" i="1"/>
  <c r="J101" i="1"/>
  <c r="B101" i="1"/>
  <c r="C102" i="1"/>
  <c r="H101" i="1"/>
  <c r="H102" i="1" l="1"/>
  <c r="D102" i="1"/>
  <c r="C103" i="1"/>
  <c r="J102" i="1"/>
  <c r="F102" i="1"/>
  <c r="B102" i="1"/>
  <c r="E102" i="1"/>
  <c r="G102" i="1"/>
  <c r="K102" i="1"/>
  <c r="E103" i="1" l="1"/>
  <c r="K103" i="1"/>
  <c r="G103" i="1"/>
  <c r="D103" i="1"/>
  <c r="F103" i="1"/>
  <c r="J103" i="1"/>
  <c r="H103" i="1"/>
  <c r="B103" i="1"/>
  <c r="C104" i="1"/>
  <c r="W99" i="1" l="1"/>
  <c r="I99" i="1"/>
  <c r="J104" i="1"/>
  <c r="F104" i="1"/>
  <c r="B104" i="1"/>
  <c r="H104" i="1"/>
  <c r="D104" i="1"/>
  <c r="C105" i="1"/>
  <c r="E104" i="1"/>
  <c r="G104" i="1"/>
  <c r="K104" i="1"/>
  <c r="W101" i="1" l="1"/>
  <c r="I100" i="1"/>
  <c r="I101" i="1" s="1"/>
  <c r="W100" i="1"/>
  <c r="Y99" i="1"/>
  <c r="C106" i="1"/>
  <c r="J105" i="1"/>
  <c r="F105" i="1"/>
  <c r="B105" i="1"/>
  <c r="H105" i="1"/>
  <c r="D105" i="1"/>
  <c r="K105" i="1"/>
  <c r="E105" i="1"/>
  <c r="G105" i="1"/>
  <c r="I102" i="1" l="1"/>
  <c r="W102" i="1"/>
  <c r="K106" i="1"/>
  <c r="G106" i="1"/>
  <c r="E106" i="1"/>
  <c r="C107" i="1"/>
  <c r="J106" i="1"/>
  <c r="B106" i="1"/>
  <c r="D106" i="1"/>
  <c r="F106" i="1"/>
  <c r="H106" i="1"/>
  <c r="Y101" i="1"/>
  <c r="Y100" i="1"/>
  <c r="H107" i="1" l="1"/>
  <c r="D107" i="1"/>
  <c r="J107" i="1"/>
  <c r="F107" i="1"/>
  <c r="B107" i="1"/>
  <c r="K107" i="1"/>
  <c r="E107" i="1"/>
  <c r="G107" i="1"/>
  <c r="C108" i="1"/>
  <c r="Y102" i="1"/>
  <c r="W104" i="1" l="1"/>
  <c r="E108" i="1"/>
  <c r="C109" i="1"/>
  <c r="G108" i="1"/>
  <c r="B108" i="1"/>
  <c r="J108" i="1"/>
  <c r="D108" i="1"/>
  <c r="F108" i="1"/>
  <c r="H108" i="1"/>
  <c r="K108" i="1"/>
  <c r="I103" i="1"/>
  <c r="I104" i="1" s="1"/>
  <c r="W103" i="1"/>
  <c r="J109" i="1" l="1"/>
  <c r="F109" i="1"/>
  <c r="B109" i="1"/>
  <c r="H109" i="1"/>
  <c r="K109" i="1"/>
  <c r="E109" i="1"/>
  <c r="C110" i="1"/>
  <c r="G109" i="1"/>
  <c r="D109" i="1"/>
  <c r="Y104" i="1"/>
  <c r="Y103" i="1"/>
  <c r="I105" i="1" l="1"/>
  <c r="W105" i="1"/>
  <c r="Y105" i="1" s="1"/>
  <c r="I106" i="1"/>
  <c r="W106" i="1"/>
  <c r="J110" i="1"/>
  <c r="F110" i="1"/>
  <c r="B110" i="1"/>
  <c r="C111" i="1" s="1"/>
  <c r="G110" i="1"/>
  <c r="D110" i="1"/>
  <c r="E110" i="1"/>
  <c r="H110" i="1"/>
  <c r="K110" i="1"/>
  <c r="G111" i="1" l="1"/>
  <c r="H111" i="1"/>
  <c r="B111" i="1"/>
  <c r="C112" i="1"/>
  <c r="E111" i="1"/>
  <c r="F111" i="1"/>
  <c r="I111" i="1"/>
  <c r="I107" i="1"/>
  <c r="W107" i="1"/>
  <c r="Y106" i="1"/>
  <c r="X106" i="1"/>
  <c r="I108" i="1" l="1"/>
  <c r="W108" i="1"/>
  <c r="Y107" i="1"/>
  <c r="X107" i="1"/>
  <c r="C113" i="1"/>
  <c r="J112" i="1"/>
  <c r="F112" i="1"/>
  <c r="B112" i="1"/>
  <c r="K112" i="1"/>
  <c r="E112" i="1"/>
  <c r="H112" i="1"/>
  <c r="G112" i="1"/>
  <c r="D112" i="1"/>
  <c r="K113" i="1" l="1"/>
  <c r="G113" i="1"/>
  <c r="F113" i="1"/>
  <c r="D113" i="1"/>
  <c r="E113" i="1"/>
  <c r="H113" i="1"/>
  <c r="C114" i="1"/>
  <c r="J113" i="1"/>
  <c r="B113" i="1"/>
  <c r="X108" i="1"/>
  <c r="Y108" i="1"/>
  <c r="W110" i="1" l="1"/>
  <c r="H114" i="1"/>
  <c r="D114" i="1"/>
  <c r="G114" i="1"/>
  <c r="B114" i="1"/>
  <c r="J114" i="1"/>
  <c r="E114" i="1"/>
  <c r="F114" i="1"/>
  <c r="K114" i="1"/>
  <c r="C115" i="1"/>
  <c r="I109" i="1"/>
  <c r="I110" i="1" s="1"/>
  <c r="W109" i="1"/>
  <c r="Y109" i="1" l="1"/>
  <c r="E115" i="1"/>
  <c r="C116" i="1"/>
  <c r="G115" i="1"/>
  <c r="B115" i="1"/>
  <c r="J115" i="1"/>
  <c r="D115" i="1"/>
  <c r="F115" i="1"/>
  <c r="H115" i="1"/>
  <c r="K115" i="1"/>
  <c r="Y110" i="1"/>
  <c r="W112" i="1" l="1"/>
  <c r="I112" i="1"/>
  <c r="C117" i="1"/>
  <c r="J116" i="1"/>
  <c r="F116" i="1"/>
  <c r="B116" i="1"/>
  <c r="H116" i="1"/>
  <c r="K116" i="1"/>
  <c r="E116" i="1"/>
  <c r="G116" i="1"/>
  <c r="D116" i="1"/>
  <c r="W113" i="1" l="1"/>
  <c r="I113" i="1"/>
  <c r="Y112" i="1"/>
  <c r="E117" i="1"/>
  <c r="C118" i="1"/>
  <c r="K117" i="1"/>
  <c r="G117" i="1"/>
  <c r="F117" i="1"/>
  <c r="J117" i="1"/>
  <c r="B117" i="1"/>
  <c r="D117" i="1"/>
  <c r="H117" i="1"/>
  <c r="Y113" i="1" l="1"/>
  <c r="E118" i="1"/>
  <c r="K118" i="1"/>
  <c r="G118" i="1"/>
  <c r="D118" i="1"/>
  <c r="H118" i="1"/>
  <c r="J118" i="1"/>
  <c r="C119" i="1"/>
  <c r="B118" i="1"/>
  <c r="F118" i="1"/>
  <c r="W115" i="1" l="1"/>
  <c r="I114" i="1"/>
  <c r="I115" i="1" s="1"/>
  <c r="W114" i="1"/>
  <c r="C120" i="1"/>
  <c r="J119" i="1"/>
  <c r="F119" i="1"/>
  <c r="B119" i="1"/>
  <c r="H119" i="1"/>
  <c r="D119" i="1"/>
  <c r="E119" i="1"/>
  <c r="G119" i="1"/>
  <c r="K119" i="1"/>
  <c r="Y114" i="1" l="1"/>
  <c r="K120" i="1"/>
  <c r="G120" i="1"/>
  <c r="E120" i="1"/>
  <c r="D120" i="1"/>
  <c r="H120" i="1"/>
  <c r="B120" i="1"/>
  <c r="C121" i="1"/>
  <c r="F120" i="1"/>
  <c r="J120" i="1"/>
  <c r="Y115" i="1"/>
  <c r="W117" i="1" l="1"/>
  <c r="H121" i="1"/>
  <c r="D121" i="1"/>
  <c r="C122" i="1"/>
  <c r="J121" i="1"/>
  <c r="F121" i="1"/>
  <c r="B121" i="1"/>
  <c r="E121" i="1"/>
  <c r="G121" i="1"/>
  <c r="K121" i="1"/>
  <c r="I116" i="1"/>
  <c r="I117" i="1" s="1"/>
  <c r="W116" i="1"/>
  <c r="I118" i="1" l="1"/>
  <c r="W118" i="1"/>
  <c r="Y116" i="1"/>
  <c r="E122" i="1"/>
  <c r="C123" i="1"/>
  <c r="K122" i="1"/>
  <c r="G122" i="1"/>
  <c r="D122" i="1"/>
  <c r="H122" i="1"/>
  <c r="J122" i="1"/>
  <c r="B122" i="1"/>
  <c r="F122" i="1"/>
  <c r="Y117" i="1"/>
  <c r="E123" i="1" l="1"/>
  <c r="K123" i="1"/>
  <c r="G123" i="1"/>
  <c r="J123" i="1"/>
  <c r="B123" i="1"/>
  <c r="C124" i="1" s="1"/>
  <c r="F123" i="1"/>
  <c r="H123" i="1"/>
  <c r="D123" i="1"/>
  <c r="Y118" i="1"/>
  <c r="F124" i="1" l="1"/>
  <c r="B124" i="1"/>
  <c r="C125" i="1"/>
  <c r="H124" i="1"/>
  <c r="G124" i="1"/>
  <c r="I124" i="1"/>
  <c r="E124" i="1"/>
  <c r="W119" i="1"/>
  <c r="I119" i="1"/>
  <c r="W121" i="1" l="1"/>
  <c r="X119" i="1"/>
  <c r="Y119" i="1"/>
  <c r="I120" i="1"/>
  <c r="I121" i="1" s="1"/>
  <c r="W120" i="1"/>
  <c r="E125" i="1"/>
  <c r="K125" i="1"/>
  <c r="G125" i="1"/>
  <c r="D125" i="1"/>
  <c r="H125" i="1"/>
  <c r="C126" i="1"/>
  <c r="F125" i="1"/>
  <c r="J125" i="1"/>
  <c r="B125" i="1"/>
  <c r="W122" i="1" l="1"/>
  <c r="I122" i="1"/>
  <c r="C127" i="1"/>
  <c r="J126" i="1"/>
  <c r="F126" i="1"/>
  <c r="B126" i="1"/>
  <c r="H126" i="1"/>
  <c r="D126" i="1"/>
  <c r="E126" i="1"/>
  <c r="G126" i="1"/>
  <c r="K126" i="1"/>
  <c r="X120" i="1"/>
  <c r="Y120" i="1"/>
  <c r="X121" i="1"/>
  <c r="Y121" i="1"/>
  <c r="K127" i="1" l="1"/>
  <c r="G127" i="1"/>
  <c r="E127" i="1"/>
  <c r="D127" i="1"/>
  <c r="H127" i="1"/>
  <c r="B127" i="1"/>
  <c r="J127" i="1"/>
  <c r="F127" i="1"/>
  <c r="C128" i="1"/>
  <c r="Y122" i="1"/>
  <c r="W123" i="1" l="1"/>
  <c r="I123" i="1"/>
  <c r="Y123" i="1" l="1"/>
  <c r="H128" i="1"/>
  <c r="D128" i="1"/>
  <c r="C129" i="1"/>
  <c r="J128" i="1"/>
  <c r="F128" i="1"/>
  <c r="B128" i="1"/>
  <c r="E128" i="1"/>
  <c r="K128" i="1"/>
  <c r="G128" i="1"/>
  <c r="E129" i="1" l="1"/>
  <c r="K129" i="1"/>
  <c r="G129" i="1"/>
  <c r="D129" i="1"/>
  <c r="H129" i="1"/>
  <c r="C130" i="1"/>
  <c r="F129" i="1"/>
  <c r="J129" i="1"/>
  <c r="B129" i="1"/>
  <c r="J130" i="1" l="1"/>
  <c r="F130" i="1"/>
  <c r="B130" i="1"/>
  <c r="H130" i="1"/>
  <c r="D130" i="1"/>
  <c r="C131" i="1"/>
  <c r="E130" i="1"/>
  <c r="G130" i="1"/>
  <c r="K130" i="1"/>
  <c r="I125" i="1"/>
  <c r="W125" i="1"/>
  <c r="W127" i="1" l="1"/>
  <c r="W126" i="1"/>
  <c r="I126" i="1"/>
  <c r="I127" i="1" s="1"/>
  <c r="Y125" i="1"/>
  <c r="J131" i="1"/>
  <c r="F131" i="1"/>
  <c r="B131" i="1"/>
  <c r="H131" i="1"/>
  <c r="D131" i="1"/>
  <c r="K131" i="1"/>
  <c r="C132" i="1"/>
  <c r="G131" i="1"/>
  <c r="E131" i="1"/>
  <c r="C133" i="1" l="1"/>
  <c r="J132" i="1"/>
  <c r="F132" i="1"/>
  <c r="B132" i="1"/>
  <c r="D132" i="1"/>
  <c r="G132" i="1"/>
  <c r="H132" i="1"/>
  <c r="E132" i="1"/>
  <c r="K132" i="1"/>
  <c r="Y126" i="1"/>
  <c r="W128" i="1"/>
  <c r="I128" i="1"/>
  <c r="Y127" i="1"/>
  <c r="C134" i="1" l="1"/>
  <c r="K133" i="1"/>
  <c r="G133" i="1"/>
  <c r="J133" i="1"/>
  <c r="E133" i="1"/>
  <c r="H133" i="1"/>
  <c r="B133" i="1"/>
  <c r="D133" i="1"/>
  <c r="F133" i="1"/>
  <c r="Y128" i="1"/>
  <c r="W130" i="1" l="1"/>
  <c r="K134" i="1"/>
  <c r="G134" i="1"/>
  <c r="E134" i="1"/>
  <c r="H134" i="1"/>
  <c r="C135" i="1"/>
  <c r="J134" i="1"/>
  <c r="B134" i="1"/>
  <c r="D134" i="1"/>
  <c r="F134" i="1"/>
  <c r="W129" i="1"/>
  <c r="I129" i="1"/>
  <c r="I130" i="1" s="1"/>
  <c r="Y129" i="1" l="1"/>
  <c r="Y130" i="1"/>
  <c r="H135" i="1"/>
  <c r="D135" i="1"/>
  <c r="J135" i="1"/>
  <c r="F135" i="1"/>
  <c r="B135" i="1"/>
  <c r="K135" i="1"/>
  <c r="C136" i="1"/>
  <c r="G135" i="1"/>
  <c r="E135" i="1"/>
  <c r="W132" i="1" l="1"/>
  <c r="W131" i="1"/>
  <c r="I131" i="1"/>
  <c r="I132" i="1" s="1"/>
  <c r="H136" i="1"/>
  <c r="D136" i="1"/>
  <c r="J136" i="1"/>
  <c r="F136" i="1"/>
  <c r="B136" i="1"/>
  <c r="C137" i="1" s="1"/>
  <c r="G136" i="1"/>
  <c r="K136" i="1"/>
  <c r="E136" i="1"/>
  <c r="I137" i="1" l="1"/>
  <c r="E137" i="1"/>
  <c r="G137" i="1"/>
  <c r="F137" i="1"/>
  <c r="C138" i="1"/>
  <c r="H137" i="1"/>
  <c r="B137" i="1"/>
  <c r="Y131" i="1"/>
  <c r="X132" i="1"/>
  <c r="Y132" i="1"/>
  <c r="W134" i="1" l="1"/>
  <c r="H138" i="1"/>
  <c r="D138" i="1"/>
  <c r="C139" i="1"/>
  <c r="J138" i="1"/>
  <c r="F138" i="1"/>
  <c r="B138" i="1"/>
  <c r="K138" i="1"/>
  <c r="E138" i="1"/>
  <c r="G138" i="1"/>
  <c r="I133" i="1"/>
  <c r="I134" i="1" s="1"/>
  <c r="W133" i="1"/>
  <c r="I135" i="1" l="1"/>
  <c r="W135" i="1"/>
  <c r="X133" i="1"/>
  <c r="Y133" i="1"/>
  <c r="E139" i="1"/>
  <c r="K139" i="1"/>
  <c r="G139" i="1"/>
  <c r="H139" i="1"/>
  <c r="C140" i="1"/>
  <c r="J139" i="1"/>
  <c r="B139" i="1"/>
  <c r="F139" i="1"/>
  <c r="D139" i="1"/>
  <c r="X134" i="1"/>
  <c r="Y134" i="1"/>
  <c r="W136" i="1" l="1"/>
  <c r="I136" i="1"/>
  <c r="Y135" i="1"/>
  <c r="C141" i="1"/>
  <c r="J140" i="1"/>
  <c r="F140" i="1"/>
  <c r="B140" i="1"/>
  <c r="H140" i="1"/>
  <c r="D140" i="1"/>
  <c r="K140" i="1"/>
  <c r="E140" i="1"/>
  <c r="G140" i="1"/>
  <c r="Y136" i="1" l="1"/>
  <c r="K141" i="1"/>
  <c r="G141" i="1"/>
  <c r="E141" i="1"/>
  <c r="H141" i="1"/>
  <c r="C142" i="1"/>
  <c r="J141" i="1"/>
  <c r="B141" i="1"/>
  <c r="F141" i="1"/>
  <c r="D141" i="1"/>
  <c r="W138" i="1" l="1"/>
  <c r="I138" i="1"/>
  <c r="H142" i="1"/>
  <c r="D142" i="1"/>
  <c r="C143" i="1"/>
  <c r="J142" i="1"/>
  <c r="F142" i="1"/>
  <c r="B142" i="1"/>
  <c r="K142" i="1"/>
  <c r="E142" i="1"/>
  <c r="G142" i="1"/>
  <c r="E143" i="1" l="1"/>
  <c r="C144" i="1"/>
  <c r="K143" i="1"/>
  <c r="G143" i="1"/>
  <c r="H143" i="1"/>
  <c r="J143" i="1"/>
  <c r="B143" i="1"/>
  <c r="F143" i="1"/>
  <c r="D143" i="1"/>
  <c r="Y138" i="1"/>
  <c r="E144" i="1" l="1"/>
  <c r="K144" i="1"/>
  <c r="G144" i="1"/>
  <c r="F144" i="1"/>
  <c r="H144" i="1"/>
  <c r="J144" i="1"/>
  <c r="B144" i="1"/>
  <c r="C145" i="1"/>
  <c r="D144" i="1"/>
  <c r="I139" i="1"/>
  <c r="W139" i="1"/>
  <c r="C146" i="1" l="1"/>
  <c r="J145" i="1"/>
  <c r="F145" i="1"/>
  <c r="B145" i="1"/>
  <c r="H145" i="1"/>
  <c r="D145" i="1"/>
  <c r="G145" i="1"/>
  <c r="E145" i="1"/>
  <c r="K145" i="1"/>
  <c r="Y139" i="1"/>
  <c r="I140" i="1"/>
  <c r="W140" i="1"/>
  <c r="I141" i="1" l="1"/>
  <c r="W141" i="1"/>
  <c r="Y140" i="1" l="1"/>
  <c r="K146" i="1"/>
  <c r="G146" i="1"/>
  <c r="E146" i="1"/>
  <c r="F146" i="1"/>
  <c r="H146" i="1"/>
  <c r="B146" i="1"/>
  <c r="J146" i="1"/>
  <c r="C147" i="1"/>
  <c r="D146" i="1"/>
  <c r="Y141" i="1"/>
  <c r="H147" i="1" l="1"/>
  <c r="D147" i="1"/>
  <c r="C148" i="1"/>
  <c r="J147" i="1"/>
  <c r="F147" i="1"/>
  <c r="B147" i="1"/>
  <c r="G147" i="1"/>
  <c r="E147" i="1"/>
  <c r="K147" i="1"/>
  <c r="I142" i="1"/>
  <c r="W142" i="1"/>
  <c r="W144" i="1" l="1"/>
  <c r="I143" i="1"/>
  <c r="I144" i="1" s="1"/>
  <c r="W143" i="1"/>
  <c r="Y142" i="1"/>
  <c r="H148" i="1"/>
  <c r="J148" i="1"/>
  <c r="E148" i="1"/>
  <c r="G148" i="1"/>
  <c r="F148" i="1"/>
  <c r="K148" i="1"/>
  <c r="C149" i="1"/>
  <c r="B148" i="1"/>
  <c r="D148" i="1"/>
  <c r="Y144" i="1" l="1"/>
  <c r="Y143" i="1"/>
  <c r="H149" i="1"/>
  <c r="D149" i="1"/>
  <c r="J149" i="1"/>
  <c r="E149" i="1"/>
  <c r="G149" i="1"/>
  <c r="B149" i="1"/>
  <c r="C150" i="1" s="1"/>
  <c r="F149" i="1"/>
  <c r="K149" i="1"/>
  <c r="W146" i="1" l="1"/>
  <c r="C151" i="1"/>
  <c r="I150" i="1"/>
  <c r="E150" i="1"/>
  <c r="G150" i="1"/>
  <c r="B150" i="1"/>
  <c r="F150" i="1"/>
  <c r="H150" i="1"/>
  <c r="W145" i="1"/>
  <c r="I145" i="1"/>
  <c r="I146" i="1" s="1"/>
  <c r="I147" i="1" l="1"/>
  <c r="W147" i="1"/>
  <c r="K151" i="1"/>
  <c r="G151" i="1"/>
  <c r="F151" i="1"/>
  <c r="D151" i="1"/>
  <c r="E151" i="1"/>
  <c r="H151" i="1"/>
  <c r="B151" i="1"/>
  <c r="C152" i="1" s="1"/>
  <c r="J151" i="1"/>
  <c r="X145" i="1"/>
  <c r="Y145" i="1"/>
  <c r="Y146" i="1"/>
  <c r="X146" i="1"/>
  <c r="H152" i="1" l="1"/>
  <c r="F152" i="1"/>
  <c r="B152" i="1"/>
  <c r="E152" i="1"/>
  <c r="C153" i="1"/>
  <c r="I152" i="1"/>
  <c r="G152" i="1"/>
  <c r="K150" i="1" s="1"/>
  <c r="W148" i="1"/>
  <c r="I148" i="1"/>
  <c r="Y147" i="1"/>
  <c r="X147" i="1"/>
  <c r="C154" i="1" l="1"/>
  <c r="J153" i="1"/>
  <c r="F153" i="1"/>
  <c r="B153" i="1"/>
  <c r="H153" i="1"/>
  <c r="D153" i="1"/>
  <c r="G153" i="1"/>
  <c r="K153" i="1"/>
  <c r="E153" i="1"/>
  <c r="I149" i="1"/>
  <c r="W149" i="1"/>
  <c r="Y148" i="1"/>
  <c r="Y149" i="1" l="1"/>
  <c r="C155" i="1"/>
  <c r="K154" i="1"/>
  <c r="G154" i="1"/>
  <c r="E154" i="1"/>
  <c r="F154" i="1"/>
  <c r="J154" i="1"/>
  <c r="B154" i="1"/>
  <c r="H154" i="1"/>
  <c r="D154" i="1"/>
  <c r="W151" i="1" l="1"/>
  <c r="I151" i="1"/>
  <c r="C156" i="1"/>
  <c r="K155" i="1"/>
  <c r="G155" i="1"/>
  <c r="E155" i="1"/>
  <c r="D155" i="1"/>
  <c r="H155" i="1"/>
  <c r="B155" i="1"/>
  <c r="F155" i="1"/>
  <c r="J155" i="1"/>
  <c r="Y151" i="1" l="1"/>
  <c r="C157" i="1"/>
  <c r="K156" i="1"/>
  <c r="G156" i="1"/>
  <c r="E156" i="1"/>
  <c r="J156" i="1"/>
  <c r="B156" i="1"/>
  <c r="F156" i="1"/>
  <c r="D156" i="1"/>
  <c r="H156" i="1"/>
  <c r="W153" i="1" l="1"/>
  <c r="I153" i="1"/>
  <c r="K157" i="1"/>
  <c r="G157" i="1"/>
  <c r="C158" i="1"/>
  <c r="E157" i="1"/>
  <c r="H157" i="1"/>
  <c r="D157" i="1"/>
  <c r="B157" i="1"/>
  <c r="F157" i="1"/>
  <c r="J157" i="1"/>
  <c r="W154" i="1" l="1"/>
  <c r="I154" i="1"/>
  <c r="J158" i="1"/>
  <c r="F158" i="1"/>
  <c r="B158" i="1"/>
  <c r="C159" i="1" s="1"/>
  <c r="K158" i="1"/>
  <c r="E158" i="1"/>
  <c r="H158" i="1"/>
  <c r="G158" i="1"/>
  <c r="D158" i="1"/>
  <c r="Y153" i="1"/>
  <c r="G159" i="1" l="1"/>
  <c r="F159" i="1"/>
  <c r="I159" i="1"/>
  <c r="E159" i="1"/>
  <c r="B159" i="1"/>
  <c r="H159" i="1"/>
  <c r="C160" i="1"/>
  <c r="Y154" i="1"/>
  <c r="W156" i="1" l="1"/>
  <c r="I155" i="1"/>
  <c r="I156" i="1" s="1"/>
  <c r="W155" i="1"/>
  <c r="J160" i="1"/>
  <c r="F160" i="1"/>
  <c r="B160" i="1"/>
  <c r="C161" i="1"/>
  <c r="D160" i="1"/>
  <c r="G160" i="1"/>
  <c r="K160" i="1"/>
  <c r="E160" i="1"/>
  <c r="H160" i="1"/>
  <c r="J161" i="1" l="1"/>
  <c r="F161" i="1"/>
  <c r="B161" i="1"/>
  <c r="C162" i="1"/>
  <c r="K161" i="1"/>
  <c r="G161" i="1"/>
  <c r="D161" i="1"/>
  <c r="H161" i="1"/>
  <c r="E161" i="1"/>
  <c r="Y155" i="1"/>
  <c r="Y156" i="1"/>
  <c r="W158" i="1" l="1"/>
  <c r="W157" i="1"/>
  <c r="I157" i="1"/>
  <c r="I158" i="1" s="1"/>
  <c r="J162" i="1"/>
  <c r="F162" i="1"/>
  <c r="B162" i="1"/>
  <c r="C163" i="1"/>
  <c r="K162" i="1"/>
  <c r="G162" i="1"/>
  <c r="D162" i="1"/>
  <c r="H162" i="1"/>
  <c r="E162" i="1"/>
  <c r="J163" i="1" l="1"/>
  <c r="F163" i="1"/>
  <c r="B163" i="1"/>
  <c r="C164" i="1"/>
  <c r="K163" i="1"/>
  <c r="G163" i="1"/>
  <c r="D163" i="1"/>
  <c r="H163" i="1"/>
  <c r="E163" i="1"/>
  <c r="Y157" i="1"/>
  <c r="Y158" i="1"/>
  <c r="C165" i="1" l="1"/>
  <c r="J164" i="1"/>
  <c r="F164" i="1"/>
  <c r="B164" i="1"/>
  <c r="K164" i="1"/>
  <c r="G164" i="1"/>
  <c r="E164" i="1"/>
  <c r="H164" i="1"/>
  <c r="D164" i="1"/>
  <c r="W161" i="1" l="1"/>
  <c r="C166" i="1"/>
  <c r="K165" i="1"/>
  <c r="G165" i="1"/>
  <c r="H165" i="1"/>
  <c r="D165" i="1"/>
  <c r="J165" i="1"/>
  <c r="B165" i="1"/>
  <c r="F165" i="1"/>
  <c r="E165" i="1"/>
  <c r="I160" i="1"/>
  <c r="I161" i="1" s="1"/>
  <c r="W160" i="1"/>
  <c r="K166" i="1" l="1"/>
  <c r="G166" i="1"/>
  <c r="E166" i="1"/>
  <c r="H166" i="1"/>
  <c r="D166" i="1"/>
  <c r="B166" i="1"/>
  <c r="J166" i="1"/>
  <c r="F166" i="1"/>
  <c r="C167" i="1"/>
  <c r="Y161" i="1"/>
  <c r="Y160" i="1"/>
  <c r="C168" i="1" l="1"/>
  <c r="H167" i="1"/>
  <c r="F167" i="1"/>
  <c r="B167" i="1"/>
  <c r="I167" i="1"/>
  <c r="E167" i="1"/>
  <c r="G167" i="1"/>
  <c r="W162" i="1"/>
  <c r="I162" i="1"/>
  <c r="I163" i="1"/>
  <c r="W163" i="1"/>
  <c r="K168" i="1" l="1"/>
  <c r="G168" i="1"/>
  <c r="E168" i="1"/>
  <c r="H168" i="1"/>
  <c r="D168" i="1"/>
  <c r="F168" i="1"/>
  <c r="K14" i="1" s="1"/>
  <c r="B168" i="1"/>
  <c r="J168" i="1"/>
  <c r="A5" i="1"/>
  <c r="Y162" i="1"/>
  <c r="Y163" i="1"/>
  <c r="W165" i="1" l="1"/>
  <c r="J14" i="1"/>
  <c r="D14" i="1" s="1"/>
  <c r="J17" i="1"/>
  <c r="D17" i="1" s="1"/>
  <c r="J20" i="1"/>
  <c r="D20" i="1" s="1"/>
  <c r="K25" i="1"/>
  <c r="J25" i="1"/>
  <c r="J36" i="1"/>
  <c r="K36" i="1"/>
  <c r="J80" i="1"/>
  <c r="K80" i="1"/>
  <c r="K96" i="1"/>
  <c r="J93" i="1"/>
  <c r="D93" i="1" s="1"/>
  <c r="J96" i="1"/>
  <c r="J167" i="1"/>
  <c r="K64" i="1"/>
  <c r="J60" i="1"/>
  <c r="D60" i="1" s="1"/>
  <c r="J64" i="1"/>
  <c r="K69" i="1"/>
  <c r="J69" i="1"/>
  <c r="J74" i="1"/>
  <c r="K74" i="1"/>
  <c r="J98" i="1"/>
  <c r="K98" i="1"/>
  <c r="K111" i="1"/>
  <c r="J111" i="1"/>
  <c r="K124" i="1"/>
  <c r="J124" i="1"/>
  <c r="K167" i="1"/>
  <c r="K39" i="1"/>
  <c r="J37" i="1"/>
  <c r="D37" i="1" s="1"/>
  <c r="J39" i="1"/>
  <c r="K49" i="1"/>
  <c r="J49" i="1"/>
  <c r="K59" i="1"/>
  <c r="J59" i="1"/>
  <c r="J81" i="1"/>
  <c r="K81" i="1"/>
  <c r="K90" i="1"/>
  <c r="D90" i="1" s="1"/>
  <c r="J97" i="1"/>
  <c r="K97" i="1"/>
  <c r="K137" i="1"/>
  <c r="J137" i="1"/>
  <c r="K152" i="1"/>
  <c r="J152" i="1"/>
  <c r="J150" i="1"/>
  <c r="D150" i="1" s="1"/>
  <c r="K159" i="1"/>
  <c r="J159" i="1"/>
  <c r="K13" i="1"/>
  <c r="J13" i="1"/>
  <c r="I164" i="1"/>
  <c r="I165" i="1" s="1"/>
  <c r="W164" i="1"/>
  <c r="D98" i="1" l="1"/>
  <c r="Y98" i="1" s="1"/>
  <c r="D167" i="1"/>
  <c r="D39" i="1"/>
  <c r="Y39" i="1" s="1"/>
  <c r="D74" i="1"/>
  <c r="D25" i="1"/>
  <c r="D97" i="1"/>
  <c r="D49" i="1"/>
  <c r="D64" i="1"/>
  <c r="Y64" i="1" s="1"/>
  <c r="D96" i="1"/>
  <c r="D159" i="1"/>
  <c r="D59" i="1"/>
  <c r="Y59" i="1" s="1"/>
  <c r="Y164" i="1"/>
  <c r="Y90" i="1"/>
  <c r="Y37" i="1"/>
  <c r="Y17" i="1"/>
  <c r="D13" i="1"/>
  <c r="Y150" i="1"/>
  <c r="D137" i="1"/>
  <c r="D81" i="1"/>
  <c r="D124" i="1"/>
  <c r="D69" i="1"/>
  <c r="D80" i="1"/>
  <c r="Y14" i="1"/>
  <c r="Y165" i="1"/>
  <c r="I166" i="1"/>
  <c r="W166" i="1"/>
  <c r="Y97" i="1"/>
  <c r="D152" i="1"/>
  <c r="D111" i="1"/>
  <c r="Y60" i="1"/>
  <c r="Y93" i="1"/>
  <c r="D36" i="1"/>
  <c r="Y20" i="1"/>
  <c r="Y74" i="1" l="1"/>
  <c r="Y25" i="1"/>
  <c r="Y49" i="1"/>
  <c r="W93" i="1"/>
  <c r="Y111" i="1"/>
  <c r="W25" i="1"/>
  <c r="W49" i="1"/>
  <c r="W14" i="1"/>
  <c r="Y137" i="1"/>
  <c r="D12" i="1"/>
  <c r="W17" i="1"/>
  <c r="W98" i="1"/>
  <c r="Y36" i="1"/>
  <c r="W60" i="1"/>
  <c r="Y152" i="1"/>
  <c r="Y80" i="1"/>
  <c r="W39" i="1"/>
  <c r="W20" i="1"/>
  <c r="W74" i="1"/>
  <c r="Y166" i="1"/>
  <c r="Y96" i="1" s="1"/>
  <c r="Y69" i="1"/>
  <c r="W150" i="1"/>
  <c r="W96" i="1"/>
  <c r="W90" i="1"/>
  <c r="W97" i="1"/>
  <c r="Y124" i="1"/>
  <c r="Y81" i="1"/>
  <c r="W37" i="1"/>
  <c r="W159" i="1"/>
  <c r="W59" i="1" l="1"/>
  <c r="W64" i="1"/>
  <c r="W81" i="1"/>
  <c r="W69" i="1"/>
  <c r="W36" i="1"/>
  <c r="W124" i="1"/>
  <c r="W137" i="1"/>
  <c r="W111" i="1"/>
  <c r="W80" i="1"/>
  <c r="W152" i="1"/>
  <c r="Y159" i="1"/>
  <c r="W168" i="1" l="1"/>
  <c r="Y168" i="1" s="1"/>
  <c r="I168" i="1"/>
  <c r="V12" i="1"/>
  <c r="W167" i="1" l="1"/>
  <c r="W13" i="1"/>
  <c r="X12" i="1"/>
  <c r="Y167" i="1"/>
  <c r="Y13" i="1"/>
  <c r="X15" i="1" l="1"/>
  <c r="X18" i="1"/>
  <c r="X19" i="1"/>
  <c r="X21" i="1"/>
  <c r="X22" i="1"/>
  <c r="X23" i="1"/>
  <c r="X24" i="1"/>
  <c r="X26" i="1"/>
  <c r="X27" i="1"/>
  <c r="X28" i="1"/>
  <c r="X29" i="1"/>
  <c r="X30" i="1"/>
  <c r="X31" i="1"/>
  <c r="X32" i="1"/>
  <c r="X33" i="1"/>
  <c r="X34" i="1"/>
  <c r="X35" i="1"/>
  <c r="X38" i="1"/>
  <c r="X40" i="1"/>
  <c r="X41" i="1"/>
  <c r="X42" i="1"/>
  <c r="X43" i="1"/>
  <c r="X44" i="1"/>
  <c r="X45" i="1"/>
  <c r="X46" i="1"/>
  <c r="X48" i="1"/>
  <c r="X47" i="1"/>
  <c r="X50" i="1"/>
  <c r="X51" i="1"/>
  <c r="X52" i="1"/>
  <c r="X53" i="1"/>
  <c r="X55" i="1"/>
  <c r="X54" i="1"/>
  <c r="X56" i="1"/>
  <c r="X57" i="1"/>
  <c r="X58" i="1"/>
  <c r="X61" i="1"/>
  <c r="X62" i="1"/>
  <c r="X63" i="1"/>
  <c r="X65" i="1"/>
  <c r="X66" i="1"/>
  <c r="X67" i="1"/>
  <c r="X68" i="1"/>
  <c r="X70" i="1"/>
  <c r="X71" i="1"/>
  <c r="X72" i="1"/>
  <c r="X73" i="1"/>
  <c r="X75" i="1"/>
  <c r="X76" i="1"/>
  <c r="X77" i="1"/>
  <c r="X78" i="1"/>
  <c r="X79" i="1"/>
  <c r="X83" i="1"/>
  <c r="X82" i="1"/>
  <c r="X84" i="1"/>
  <c r="X85" i="1"/>
  <c r="X86" i="1"/>
  <c r="X87" i="1"/>
  <c r="X88" i="1"/>
  <c r="X89" i="1"/>
  <c r="X91" i="1"/>
  <c r="X92" i="1"/>
  <c r="X94" i="1"/>
  <c r="X95" i="1"/>
  <c r="X99" i="1"/>
  <c r="X101" i="1"/>
  <c r="X100" i="1"/>
  <c r="X102" i="1"/>
  <c r="X103" i="1"/>
  <c r="X104" i="1"/>
  <c r="X105" i="1"/>
  <c r="X109" i="1"/>
  <c r="X110" i="1"/>
  <c r="X112" i="1"/>
  <c r="X113" i="1"/>
  <c r="X114" i="1"/>
  <c r="X115" i="1"/>
  <c r="X117" i="1"/>
  <c r="X116" i="1"/>
  <c r="X118" i="1"/>
  <c r="X122" i="1"/>
  <c r="X123" i="1"/>
  <c r="X125" i="1"/>
  <c r="X126" i="1"/>
  <c r="X127" i="1"/>
  <c r="X128" i="1"/>
  <c r="X129" i="1"/>
  <c r="X130" i="1"/>
  <c r="X131" i="1"/>
  <c r="X135" i="1"/>
  <c r="X136" i="1"/>
  <c r="X138" i="1"/>
  <c r="X139" i="1"/>
  <c r="X141" i="1"/>
  <c r="X140" i="1"/>
  <c r="X142" i="1"/>
  <c r="X143" i="1"/>
  <c r="X144" i="1"/>
  <c r="X148" i="1"/>
  <c r="X149" i="1"/>
  <c r="X151" i="1"/>
  <c r="X150" i="1" s="1"/>
  <c r="X153" i="1"/>
  <c r="X154" i="1"/>
  <c r="X156" i="1"/>
  <c r="X155" i="1"/>
  <c r="X158" i="1"/>
  <c r="X157" i="1"/>
  <c r="X161" i="1"/>
  <c r="X160" i="1"/>
  <c r="X163" i="1"/>
  <c r="X162" i="1"/>
  <c r="X164" i="1"/>
  <c r="X165" i="1"/>
  <c r="X166" i="1"/>
  <c r="X168" i="1"/>
  <c r="X167" i="1" s="1"/>
  <c r="X137" i="1" l="1"/>
  <c r="X74" i="1"/>
  <c r="X69" i="1"/>
  <c r="X64" i="1"/>
  <c r="X49" i="1"/>
  <c r="X20" i="1"/>
  <c r="X17" i="1"/>
  <c r="X124" i="1"/>
  <c r="X93" i="1"/>
  <c r="X39" i="1"/>
  <c r="X25" i="1"/>
  <c r="X152" i="1"/>
  <c r="X111" i="1"/>
  <c r="X80" i="1"/>
  <c r="X81" i="1"/>
  <c r="X37" i="1"/>
  <c r="X36" i="1"/>
  <c r="X159" i="1"/>
  <c r="X96" i="1"/>
  <c r="X97" i="1"/>
  <c r="X98" i="1"/>
  <c r="X90" i="1"/>
  <c r="X59" i="1"/>
  <c r="X60" i="1"/>
  <c r="W12" i="1"/>
  <c r="X14" i="1"/>
  <c r="X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6" authorId="0" shapeId="0" xr:uid="{2B18DA35-CA9B-47FC-9624-3D2DFDD29A48}">
      <text>
        <r>
          <rPr>
            <b/>
            <sz val="9"/>
            <color indexed="8"/>
            <rFont val="Tahoma"/>
            <family val="2"/>
          </rPr>
          <t xml:space="preserve">FILTRO:
</t>
        </r>
        <r>
          <rPr>
            <sz val="9"/>
            <color indexed="8"/>
            <rFont val="Tahoma"/>
            <family val="2"/>
          </rPr>
          <t>Após a conclusão do Orçamento, utilize o filtro nessa coluna com o valor "F" para ocultar linhas não utilizadas.</t>
        </r>
      </text>
    </comment>
  </commentList>
</comments>
</file>

<file path=xl/sharedStrings.xml><?xml version="1.0" encoding="utf-8"?>
<sst xmlns="http://schemas.openxmlformats.org/spreadsheetml/2006/main" count="1429" uniqueCount="460">
  <si>
    <t>PO - PLANILHA ORÇAMENTÁRIA</t>
  </si>
  <si>
    <t>Grau de Sigilo</t>
  </si>
  <si>
    <t>LOTE</t>
  </si>
  <si>
    <t>Meta</t>
  </si>
  <si>
    <t>Nível 2</t>
  </si>
  <si>
    <t>Nível 3</t>
  </si>
  <si>
    <t>Nível 4</t>
  </si>
  <si>
    <t>Serviço</t>
  </si>
  <si>
    <t>#PUBLICO</t>
  </si>
  <si>
    <t>Nmax</t>
  </si>
  <si>
    <t>BDI 1</t>
  </si>
  <si>
    <t>BDI 2</t>
  </si>
  <si>
    <t>BDI 3</t>
  </si>
  <si>
    <t>Nº OPERAÇÃO</t>
  </si>
  <si>
    <t>Nº SICONV</t>
  </si>
  <si>
    <t>PROPONENTE / TOMADOR</t>
  </si>
  <si>
    <t>APELIDO DO EMPREENDIMENTO</t>
  </si>
  <si>
    <t>LOCALIDADE SINAPI</t>
  </si>
  <si>
    <t>DATA BASE</t>
  </si>
  <si>
    <t>Quantidade</t>
  </si>
  <si>
    <t>FILTRO</t>
  </si>
  <si>
    <t>↓</t>
  </si>
  <si>
    <t>Nível E</t>
  </si>
  <si>
    <t>Save Nivel</t>
  </si>
  <si>
    <t>Nível C</t>
  </si>
  <si>
    <t>Altura</t>
  </si>
  <si>
    <t>n1</t>
  </si>
  <si>
    <t>n2</t>
  </si>
  <si>
    <t>n3</t>
  </si>
  <si>
    <t>n4</t>
  </si>
  <si>
    <t>n5</t>
  </si>
  <si>
    <t>Czero</t>
  </si>
  <si>
    <t>Cnível</t>
  </si>
  <si>
    <t>Item</t>
  </si>
  <si>
    <t>Fonte</t>
  </si>
  <si>
    <t>Código</t>
  </si>
  <si>
    <t>Descrição</t>
  </si>
  <si>
    <t>Unidade</t>
  </si>
  <si>
    <t>Preço Unitário (com BDI) (R$)</t>
  </si>
  <si>
    <t>Preço Total
(R$)</t>
  </si>
  <si>
    <t>SINAPI</t>
  </si>
  <si>
    <t>RA</t>
  </si>
  <si>
    <t>L</t>
  </si>
  <si>
    <t>F</t>
  </si>
  <si>
    <t>REQUALIFICAÇÃO ALFREDO THEODORO BORN</t>
  </si>
  <si>
    <t>COMPOSIÇÃO</t>
  </si>
  <si>
    <t>COMP-01</t>
  </si>
  <si>
    <t>ADMINISTRAÇÃO LOCAL</t>
  </si>
  <si>
    <t>Composição</t>
  </si>
  <si>
    <t>CPU-01</t>
  </si>
  <si>
    <t>CPU-29</t>
  </si>
  <si>
    <t>CP</t>
  </si>
  <si>
    <t>SERVIÇOS INICIAIS</t>
  </si>
  <si>
    <t>CPU-02</t>
  </si>
  <si>
    <t>CPU-03</t>
  </si>
  <si>
    <t>SINALIZAÇÃO DE OBRA</t>
  </si>
  <si>
    <t>Cotação</t>
  </si>
  <si>
    <t>SICRO 5213570</t>
  </si>
  <si>
    <t>M0771</t>
  </si>
  <si>
    <t>M0047</t>
  </si>
  <si>
    <t>CPU-15</t>
  </si>
  <si>
    <t>TRATAMENTO FITOSSANITÁRIO</t>
  </si>
  <si>
    <t>98525</t>
  </si>
  <si>
    <t>95875</t>
  </si>
  <si>
    <t>100974</t>
  </si>
  <si>
    <t>98532</t>
  </si>
  <si>
    <t>SINAPI-I</t>
  </si>
  <si>
    <t>7253</t>
  </si>
  <si>
    <t>98504</t>
  </si>
  <si>
    <t>PAVIMENTAÇÃO</t>
  </si>
  <si>
    <t>ESCAVAÇÃO DE SUBLEITO PARA REFORÇO DE SUB-BASE E BASE</t>
  </si>
  <si>
    <t>101241</t>
  </si>
  <si>
    <t>REFORÇO DE SUB-BASE E BASE</t>
  </si>
  <si>
    <t>96399</t>
  </si>
  <si>
    <t>96396</t>
  </si>
  <si>
    <t>CPU-28</t>
  </si>
  <si>
    <t>PAVIMENTAÇÃO EM CBUQ (5CM)</t>
  </si>
  <si>
    <t>CPU-11</t>
  </si>
  <si>
    <t>ANP-01</t>
  </si>
  <si>
    <t>CPU-08</t>
  </si>
  <si>
    <t>ANP-03</t>
  </si>
  <si>
    <t>ANP-02</t>
  </si>
  <si>
    <t>102330</t>
  </si>
  <si>
    <t>102331</t>
  </si>
  <si>
    <t>CPU-09</t>
  </si>
  <si>
    <t>95878</t>
  </si>
  <si>
    <t>ACESSIBILIDADE</t>
  </si>
  <si>
    <t>MEIO-FIO</t>
  </si>
  <si>
    <t>4059</t>
  </si>
  <si>
    <t>94273</t>
  </si>
  <si>
    <t>94274</t>
  </si>
  <si>
    <t>PASSEIOS</t>
  </si>
  <si>
    <t>96622</t>
  </si>
  <si>
    <t>94991</t>
  </si>
  <si>
    <t>RAMPAS</t>
  </si>
  <si>
    <t>PISO PODOTÁTIL</t>
  </si>
  <si>
    <t>CPU-25</t>
  </si>
  <si>
    <t>CPU-26</t>
  </si>
  <si>
    <t>CPU-27</t>
  </si>
  <si>
    <t>SINALIZAÇÃO VIÁRIA</t>
  </si>
  <si>
    <t>SINALIZAÇÃO HORIZONTAL</t>
  </si>
  <si>
    <t>SICRO 5213400</t>
  </si>
  <si>
    <t>SICRO 5213409</t>
  </si>
  <si>
    <t>SICRO 5219619</t>
  </si>
  <si>
    <t>SICRO 5219643</t>
  </si>
  <si>
    <t>SINALIZAÇÃO VERTICAL</t>
  </si>
  <si>
    <t>SICRO 5213571</t>
  </si>
  <si>
    <t>SICRO 5213863</t>
  </si>
  <si>
    <t>ENSAIOS TECNOLÓGICOS</t>
  </si>
  <si>
    <t>CPU-06</t>
  </si>
  <si>
    <t>CPU-07</t>
  </si>
  <si>
    <t>DRENAGEM</t>
  </si>
  <si>
    <t>REDES</t>
  </si>
  <si>
    <t>REDES DE 400MM</t>
  </si>
  <si>
    <t>99063</t>
  </si>
  <si>
    <t>90100</t>
  </si>
  <si>
    <t>96624</t>
  </si>
  <si>
    <t>7785</t>
  </si>
  <si>
    <t>101014</t>
  </si>
  <si>
    <t>100947</t>
  </si>
  <si>
    <t>100948</t>
  </si>
  <si>
    <t>92809</t>
  </si>
  <si>
    <t>93378</t>
  </si>
  <si>
    <t>REDES DE 600MM</t>
  </si>
  <si>
    <t>7793</t>
  </si>
  <si>
    <t>101463</t>
  </si>
  <si>
    <t>92811</t>
  </si>
  <si>
    <t>REDES DE 800MM</t>
  </si>
  <si>
    <t>7750</t>
  </si>
  <si>
    <t>101465</t>
  </si>
  <si>
    <t>92813</t>
  </si>
  <si>
    <t>REDES DE 1000MM</t>
  </si>
  <si>
    <t>7765</t>
  </si>
  <si>
    <t>101467</t>
  </si>
  <si>
    <t>92815</t>
  </si>
  <si>
    <t>ESCORAMENTO DE VALAS</t>
  </si>
  <si>
    <t>101578</t>
  </si>
  <si>
    <t>ENVELOPE DAS TRAVESSIAS</t>
  </si>
  <si>
    <t>CPU-21</t>
  </si>
  <si>
    <t>CPU-18</t>
  </si>
  <si>
    <t>CPU-19</t>
  </si>
  <si>
    <t>CPU-20</t>
  </si>
  <si>
    <t>CAIXAS E BOCAS DE LOBO</t>
  </si>
  <si>
    <t>CPU-22</t>
  </si>
  <si>
    <t>CPU-23</t>
  </si>
  <si>
    <t>88628</t>
  </si>
  <si>
    <t>CPU-24</t>
  </si>
  <si>
    <t>SERVIÇOS FINAIS</t>
  </si>
  <si>
    <t>CPU-05</t>
  </si>
  <si>
    <t>Observações:</t>
  </si>
  <si>
    <t>Local</t>
  </si>
  <si>
    <t>Responsável Técnico</t>
  </si>
  <si>
    <t>Nome:</t>
  </si>
  <si>
    <t>CREA/CAU:</t>
  </si>
  <si>
    <t>Data</t>
  </si>
  <si>
    <t>ART/RRT:</t>
  </si>
  <si>
    <t>1.</t>
  </si>
  <si>
    <t>1.1.</t>
  </si>
  <si>
    <t>1.1.0.0.1.</t>
  </si>
  <si>
    <t>1.1.0.0.2.</t>
  </si>
  <si>
    <t>1.2.</t>
  </si>
  <si>
    <t>1.2.0.0.1.</t>
  </si>
  <si>
    <t>1.2.0.0.2.</t>
  </si>
  <si>
    <t>1.3.</t>
  </si>
  <si>
    <t>1.3.0.0.1.</t>
  </si>
  <si>
    <t>1.3.0.0.2.</t>
  </si>
  <si>
    <t>1.3.0.0.3.</t>
  </si>
  <si>
    <t>1.3.0.0.4.</t>
  </si>
  <si>
    <t>1.4.</t>
  </si>
  <si>
    <t>1.4.0.0.1.</t>
  </si>
  <si>
    <t>1.4.0.0.2.</t>
  </si>
  <si>
    <t>1.4.0.0.3.</t>
  </si>
  <si>
    <t>1.4.0.0.4.</t>
  </si>
  <si>
    <t>1.4.0.0.5.</t>
  </si>
  <si>
    <t>1.4.0.0.6.</t>
  </si>
  <si>
    <t>1.4.0.0.7.</t>
  </si>
  <si>
    <t>1.4.0.0.8.</t>
  </si>
  <si>
    <t>1.4.0.0.9.</t>
  </si>
  <si>
    <t>1.4.0.0.10.</t>
  </si>
  <si>
    <t>1.5.</t>
  </si>
  <si>
    <t>1.5.1.</t>
  </si>
  <si>
    <t>1.5.1.0.1.</t>
  </si>
  <si>
    <t>1.5.2.</t>
  </si>
  <si>
    <t>1.5.2.0.1.</t>
  </si>
  <si>
    <t>1.5.2.0.2.</t>
  </si>
  <si>
    <t>1.5.2.0.3.</t>
  </si>
  <si>
    <t>1.5.2.0.4.</t>
  </si>
  <si>
    <t>1.5.2.0.5.</t>
  </si>
  <si>
    <t>1.5.2.0.6.</t>
  </si>
  <si>
    <t>1.5.2.0.7.</t>
  </si>
  <si>
    <t>1.5.2.0.8.</t>
  </si>
  <si>
    <t>1.5.2.0.9.</t>
  </si>
  <si>
    <t>1.5.3.</t>
  </si>
  <si>
    <t>1.5.3.0.1.</t>
  </si>
  <si>
    <t>1.5.3.0.2.</t>
  </si>
  <si>
    <t>1.5.3.0.3.</t>
  </si>
  <si>
    <t>1.5.3.0.4.</t>
  </si>
  <si>
    <t>1.5.3.0.5.</t>
  </si>
  <si>
    <t>1.5.3.0.6.</t>
  </si>
  <si>
    <t>1.5.3.0.7.</t>
  </si>
  <si>
    <t>1.5.3.0.8.</t>
  </si>
  <si>
    <t>1.5.3.0.9.</t>
  </si>
  <si>
    <t>1.5.4.</t>
  </si>
  <si>
    <t>1.5.4.1.</t>
  </si>
  <si>
    <t>1.5.4.1.1.</t>
  </si>
  <si>
    <t>1.5.4.1.2.</t>
  </si>
  <si>
    <t>1.5.4.1.3.</t>
  </si>
  <si>
    <t>1.5.4.2.</t>
  </si>
  <si>
    <t>1.5.4.2.1.</t>
  </si>
  <si>
    <t>1.5.4.2.2.</t>
  </si>
  <si>
    <t>1.5.4.2.3.</t>
  </si>
  <si>
    <t>1.5.4.2.4.</t>
  </si>
  <si>
    <t>1.5.4.3.</t>
  </si>
  <si>
    <t>1.5.4.3.1.</t>
  </si>
  <si>
    <t>1.5.4.3.2.</t>
  </si>
  <si>
    <t>1.5.4.3.3.</t>
  </si>
  <si>
    <t>1.5.4.3.4.</t>
  </si>
  <si>
    <t>1.5.4.4.</t>
  </si>
  <si>
    <t>1.5.4.4.1.</t>
  </si>
  <si>
    <t>1.5.4.4.2.</t>
  </si>
  <si>
    <t>1.5.4.4.3.</t>
  </si>
  <si>
    <t>1.5.4.4.4.</t>
  </si>
  <si>
    <t>1.5.4.4.5.</t>
  </si>
  <si>
    <t>1.6.</t>
  </si>
  <si>
    <t>1.6.1.</t>
  </si>
  <si>
    <t>1.6.1.0.1.</t>
  </si>
  <si>
    <t>1.6.1.0.2.</t>
  </si>
  <si>
    <t>1.6.1.0.3.</t>
  </si>
  <si>
    <t>1.6.1.0.4.</t>
  </si>
  <si>
    <t>1.6.1.0.5.</t>
  </si>
  <si>
    <t>1.6.1.0.6.</t>
  </si>
  <si>
    <t>1.6.1.0.7.</t>
  </si>
  <si>
    <t>1.6.1.0.8.</t>
  </si>
  <si>
    <t>1.6.2.</t>
  </si>
  <si>
    <t>1.6.2.0.1.</t>
  </si>
  <si>
    <t>1.6.2.0.2.</t>
  </si>
  <si>
    <t>1.7.</t>
  </si>
  <si>
    <t>1.7.0.0.1.</t>
  </si>
  <si>
    <t>1.7.0.0.2.</t>
  </si>
  <si>
    <t>1.8.</t>
  </si>
  <si>
    <t>1.8.1.</t>
  </si>
  <si>
    <t>1.8.1.1.</t>
  </si>
  <si>
    <t>1.8.1.1.1.</t>
  </si>
  <si>
    <t>1.8.1.1.2.</t>
  </si>
  <si>
    <t>1.8.1.1.3.</t>
  </si>
  <si>
    <t>1.8.1.1.4.</t>
  </si>
  <si>
    <t>1.8.1.1.5.</t>
  </si>
  <si>
    <t>1.8.1.1.6.</t>
  </si>
  <si>
    <t>1.8.1.1.7.</t>
  </si>
  <si>
    <t>1.8.1.1.8.</t>
  </si>
  <si>
    <t>1.8.1.1.9.</t>
  </si>
  <si>
    <t>1.8.1.1.10.</t>
  </si>
  <si>
    <t>1.8.1.1.11.</t>
  </si>
  <si>
    <t>1.8.1.1.12.</t>
  </si>
  <si>
    <t>1.8.1.2.</t>
  </si>
  <si>
    <t>1.8.1.2.1.</t>
  </si>
  <si>
    <t>1.8.1.2.2.</t>
  </si>
  <si>
    <t>1.8.1.2.3.</t>
  </si>
  <si>
    <t>1.8.1.2.4.</t>
  </si>
  <si>
    <t>1.8.1.2.5.</t>
  </si>
  <si>
    <t>1.8.1.2.6.</t>
  </si>
  <si>
    <t>1.8.1.2.7.</t>
  </si>
  <si>
    <t>1.8.1.2.8.</t>
  </si>
  <si>
    <t>1.8.1.2.9.</t>
  </si>
  <si>
    <t>1.8.1.2.10.</t>
  </si>
  <si>
    <t>1.8.1.2.11.</t>
  </si>
  <si>
    <t>1.8.1.2.12.</t>
  </si>
  <si>
    <t>1.8.1.3.</t>
  </si>
  <si>
    <t>1.8.1.3.1.</t>
  </si>
  <si>
    <t>1.8.1.3.2.</t>
  </si>
  <si>
    <t>1.8.1.3.3.</t>
  </si>
  <si>
    <t>1.8.1.3.4.</t>
  </si>
  <si>
    <t>1.8.1.3.5.</t>
  </si>
  <si>
    <t>1.8.1.3.6.</t>
  </si>
  <si>
    <t>1.8.1.3.7.</t>
  </si>
  <si>
    <t>1.8.1.3.8.</t>
  </si>
  <si>
    <t>1.8.1.3.9.</t>
  </si>
  <si>
    <t>1.8.1.3.10.</t>
  </si>
  <si>
    <t>1.8.1.3.11.</t>
  </si>
  <si>
    <t>1.8.1.3.12.</t>
  </si>
  <si>
    <t>1.8.2.</t>
  </si>
  <si>
    <t>1.8.2.0.1.</t>
  </si>
  <si>
    <t>1.8.2.0.2.</t>
  </si>
  <si>
    <t>1.8.2.0.3.</t>
  </si>
  <si>
    <t>1.8.2.0.4.</t>
  </si>
  <si>
    <t>1.8.2.0.5.</t>
  </si>
  <si>
    <t>1.8.2.0.6.</t>
  </si>
  <si>
    <t>1.8.2.0.7.</t>
  </si>
  <si>
    <t>1.8.2.0.8.</t>
  </si>
  <si>
    <t>1.8.2.0.9.</t>
  </si>
  <si>
    <t>1.8.2.0.10.</t>
  </si>
  <si>
    <t>1.8.2.0.11.</t>
  </si>
  <si>
    <t>1.8.2.0.12.</t>
  </si>
  <si>
    <t>1.8.3.</t>
  </si>
  <si>
    <t>1.8.3.0.1.</t>
  </si>
  <si>
    <t>1.8.4.</t>
  </si>
  <si>
    <t>1.8.4.0.1.</t>
  </si>
  <si>
    <t>1.8.4.0.2.</t>
  </si>
  <si>
    <t>1.8.4.0.3.</t>
  </si>
  <si>
    <t>1.8.4.0.4.</t>
  </si>
  <si>
    <t>1.8.4.0.5.</t>
  </si>
  <si>
    <t>1.8.4.0.6.</t>
  </si>
  <si>
    <t>1.8.5.</t>
  </si>
  <si>
    <t>1.8.5.0.1.</t>
  </si>
  <si>
    <t>1.8.5.0.2.</t>
  </si>
  <si>
    <t>1.8.5.0.3.</t>
  </si>
  <si>
    <t>1.8.5.0.4.</t>
  </si>
  <si>
    <t>1.8.5.0.5.</t>
  </si>
  <si>
    <t>1.8.5.0.6.</t>
  </si>
  <si>
    <t>1.8.5.0.7.</t>
  </si>
  <si>
    <t>1.9.</t>
  </si>
  <si>
    <t>1.9.0.0.1.</t>
  </si>
  <si>
    <t>ADMINISTRAÇÃO LOCAL DE OBRA</t>
  </si>
  <si>
    <t>ADMINISTRAÇÃO LOCAL - COMPLEMENTAR</t>
  </si>
  <si>
    <t>UNID.</t>
  </si>
  <si>
    <t>UND.</t>
  </si>
  <si>
    <t>-</t>
  </si>
  <si>
    <t>PLACA DE OBRA EM CHAPA GALVANIZADA N.22, ADESIVADA, 2,40x1,20M</t>
  </si>
  <si>
    <t>M²</t>
  </si>
  <si>
    <t>SERVICOS TOPOGRAFICOS PARA PAVIMENTACAO, INCLUSIVE NOTA DE SERVICOS, ACOMPANHAMENTO E GREIDE REF 78472</t>
  </si>
  <si>
    <t>M2</t>
  </si>
  <si>
    <t>PLACA EM AÇO - PELÍCULA I+I - FORNECIMENTO E IMPLANTAÇÃO</t>
  </si>
  <si>
    <t>CAVALETE EM POLIETILENO ZEBRADO COM FAIXA REFLETIVA</t>
  </si>
  <si>
    <t>UNIDADE</t>
  </si>
  <si>
    <t>CONE DE SINALIZAÇÃO EM POLIETILENO - H = 75CM E BASE QUADRADA DE 40 x 40 CM</t>
  </si>
  <si>
    <t>TELA PLÁSTICA L=1,2M COM COLOCAÇÃO E REAPROVEITAMENTO</t>
  </si>
  <si>
    <t>M</t>
  </si>
  <si>
    <t>LIMPEZA MECANIZADA DE CAMADA VEGETAL, VEGETAÇÃO E PEQUENAS ÁRVORES (DIÂMETRO DE TRONCO MENOR QUE 0,20 M), COM TRATOR DE ESTEIRAS. AF_03/2024</t>
  </si>
  <si>
    <t>TRANSPORTE COM CAMINHÃO BASCULANTE DE 10 M³, EM VIA URBANA PAVIMENTADA, DMT ATÉ 30 KM (UNIDADE: M3XKM). AF_07/2020</t>
  </si>
  <si>
    <t>M3XKM</t>
  </si>
  <si>
    <t>CARGA, MANOBRA E DESCARGA DE SOLOS E MATERIAIS GRANULARES EM CAMINHÃO BASCULANTE 10 M³ - CARGA COM PÁ CARREGADEIRA (CAÇAMBA DE 1,7 A 2,8 M³ / 128 HP) E DESCARGA LIVRE (UNIDADE: M3). AF_07/2020</t>
  </si>
  <si>
    <t>M3</t>
  </si>
  <si>
    <t>PODA EM ALTURA DE ÁRVORE COM DIÂMETRO DE TRONCO MENOR QUE 0,20 M. AF_03/2024</t>
  </si>
  <si>
    <t>UN</t>
  </si>
  <si>
    <t xml:space="preserve">TERRA VEGETAL (GRANEL)                                                                                                                                                                                                                                                                                                                                                                                                                                                                                    </t>
  </si>
  <si>
    <t xml:space="preserve">M3    </t>
  </si>
  <si>
    <t>PLANTIO DE GRAMA BATATAIS EM PLACAS. AF_05/2018</t>
  </si>
  <si>
    <t>ESCAVAÇÃO VERTICAL PARA INFRAESTRUTURA, COM CARGA, DESCARGA E TRANSPORTE DE SOLO DE 1ª CATEGORIA, COM ESCAVADEIRA HIDRÁULICA (CAÇAMBA: 0,8 M³ / 111HP), FROTA DE 5 CAMINHÕES BASCULANTES DE 18 M³, DMT DE 3 KM E VELOCIDADE MÉDIA 20 KM/H. AF_05/2020</t>
  </si>
  <si>
    <t>EXECUÇÃO E COMPACTAÇÃO DE BASE E OU SUB BASE PARA PAVIMENTAÇÃO DE PEDRA RACHÃO  - EXCLUSIVE CARGA E TRANSPORTE. AF_11/2019</t>
  </si>
  <si>
    <t>EXECUÇÃO E COMPACTAÇÃO DE BASE E OU SUB BASE PARA PAVIMENTAÇÃO DE BRITA GRADUADA SIMPLES - EXCLUSIVE CARGA E TRANSPORTE. AF_11/2019</t>
  </si>
  <si>
    <t>EXECUÇÃO E COMPACTAÇÃO DE BASE E OU SUB BASE PARA PAVIMENTAÇÃO DE AREIA - EXCLUSIVE CARGA E TRANSPORTE.</t>
  </si>
  <si>
    <t>EXECUÇÃO DE IMPRIMAÇÃO COM ASFALTO DILUÍDO CM-30. AF_11/2019</t>
  </si>
  <si>
    <t xml:space="preserve">ASFALTO DILUIDO DE PETROLEO CM-30 </t>
  </si>
  <si>
    <t>KG</t>
  </si>
  <si>
    <t>EXECUÇÃO DE PINTURA DE LIGAÇÃO COM EMULSÃO ASFÁLTICA RR-2C.</t>
  </si>
  <si>
    <t>EMULSÃO ASFÁLTICA  RR-2C</t>
  </si>
  <si>
    <t>CIMENTO ASFÁLTICO DE PETRÓLEO (CAP 50/70) PARA FABRICAÇÃO DE CONCRETO BETUMINOSO USINADO A QUENTE (CBUQ), EXCLUSIVE TRANSPORTE</t>
  </si>
  <si>
    <t>T</t>
  </si>
  <si>
    <t>TRANSPORTE COM CAMINHÃO TANQUE DE TRANSPORTE DE MATERIAL ASFÁLTICO DE 30000 L, EM VIA URBANA PAVIMENTADA, DMT ATÉ 30KM (UNIDADE: TXKM). AF_07/2020</t>
  </si>
  <si>
    <t>TXKM</t>
  </si>
  <si>
    <t>TRANSPORTE COM CAMINHÃO TANQUE DE TRANSPORTE DE MATERIAL ASFÁLTICO DE 30000 L, EM VIA URBANA PAVIMENTADA, ADICIONAL PARA DMT EXCEDENTE A 30 KM (UNIDADE: TXKM). AF_07/2020</t>
  </si>
  <si>
    <t>EXECUÇÃO DE PAVIMENTO COM APLICAÇÃO DE CONCRETO BETUMINOSO USINADO A QUENTE (CBUQ)</t>
  </si>
  <si>
    <t>M³</t>
  </si>
  <si>
    <t>TRANSPORTE COM CAMINHÃO BASCULANTE DE 10 M³, EM VIA URBANA PAVIMENTADA, DMT ATÉ 30 KM (UNIDADE: TXKM). AF_07/2020</t>
  </si>
  <si>
    <t xml:space="preserve">MEIO-FIO OU GUIA DE CONCRETO, PRE-MOLDADO, COMP 1 M, *30 X 12/15* CM (H X L1/L2)                                                                                                                                                                                                                                                                                                                                                                                                                          </t>
  </si>
  <si>
    <t xml:space="preserve">M     </t>
  </si>
  <si>
    <t>ASSENTAMENTO DE GUIA (MEIO-FIO) EM TRECHO RETO, CONFECCIONADA EM CONCRETO PRÉ-FABRICADO, DIMENSÕES 100X15X13X30 CM (COMPRIMENTO X BASE INFERIOR X BASE SUPERIOR X ALTURA). AF_01/2024</t>
  </si>
  <si>
    <t>ASSENTAMENTO DE GUIA (MEIO-FIO) EM TRECHO CURVO, CONFECCIONADA EM CONCRETO PRÉ-FABRICADO, DIMENSÕES 100X15X13X30 CM (COMPRIMENTO X BASE INFERIOR X BASE SUPERIOR X ALTURA). AF_01/2024</t>
  </si>
  <si>
    <t>LASTRO COM MATERIAL GRANULAR, APLICADO EM PISOS OU LAJES SOBRE SOLO, ESPESSURA DE *5 CM*. AF_01/2024</t>
  </si>
  <si>
    <t>EXECUÇÃO DE PASSEIO (CALÇADA) OU PISO DE CONCRETO COM CONCRETO MOLDADO IN LOCO, USINADO C20, ACABAMENTO CONVENCIONAL, NÃO ARMADO. AF_08/2022</t>
  </si>
  <si>
    <t>EXECUÇÃO DE CORTE EM PAVIMENTOS (CONCRETO OU CBUQ)</t>
  </si>
  <si>
    <t>DEMOLIÇÃO DE CONTRAPISO DE CONCRETO SIMPLES - ESPESSURA 12CM</t>
  </si>
  <si>
    <t>PISO PODOTÁTIL ALERTA OU DIRECIONAL, 25X25CM, ASSENTADO EM ARGAMASSA</t>
  </si>
  <si>
    <t>SINALIZAÇÃO HORIZONTAL - PINTURA DE FAIXA COM TINTA ACRÍLICA - ESPESSURA DE 0,4mm</t>
  </si>
  <si>
    <t>SINALIZAÇÃO HORIZONTAL - PINTURA DE SETAS E ZEBRADOS COM TINTA TERMOPLÁSTICA POR EXTRUSÃO - ESPESSURA DE 3mm</t>
  </si>
  <si>
    <t>TACHA REFLETIVA EM RESINA SINTÉTICA - BIDIRECIONAL TIPO I - COM UM PINO - FORNECIMENTO E COLOCAÇÃO</t>
  </si>
  <si>
    <t>TACHÃO REFLETIVO EM RESINA SINTÉTICA - BIDIRECIONAL - FORNECIMENTO E COLOCAÇÃO</t>
  </si>
  <si>
    <t>PLACA EM AÇO - PELÍCULA I+III - FORNECIMENTO E IMPLANTAÇÃO</t>
  </si>
  <si>
    <t>SUPORTE METÁLICO GALVANIZADO PARA PLACA DE ADVERTÊNCIA OU REGULAMENTAÇÃO - LADO OU DIÂMETRO DE 0,60m - FORNECIMENTO E IMPLANTAÇÃO</t>
  </si>
  <si>
    <t>ENSAIO DE COMPACTAÇÃO - GRANULOMETRIA - SOLOS (SINAPI 74022/10)</t>
  </si>
  <si>
    <t>ENSAIO MARSHALL - MISTURA BETUMINOSA A QUENTE - (SINAPI 74022/4)</t>
  </si>
  <si>
    <t>LOCAÇÃO DE REDE DE ÁGUA OU ESGOTO. AF_03/2024</t>
  </si>
  <si>
    <t>ESCAVAÇÃO MECANIZADA DE VALA COM PROF. ATÉ 1,5 M (MÉDIA MONTANTE E JUSANTE/UMA COMPOSIÇÃO POR TRECHO), RETROESCAV. (0,26 M3), LARG. DE 0,8 M A 1,5 M, EM SOLO DE 1A CATEGORIA, EM LOCAIS COM ALTO NÍVEL DE INTERFERÊNCIA. AF_02/2021</t>
  </si>
  <si>
    <t>LASTRO COM MATERIAL GRANULAR (PEDRA BRITADA N.2), APLICADO EM PISOS OU LAJES SOBRE SOLO, ESPESSURA DE *10 CM*. AF_01/2024</t>
  </si>
  <si>
    <t xml:space="preserve">TUBO DE CONCRETO SIMPLES PARA AGUAS PLUVIAIS, CLASSE PS2, COM ENCAIXE PONTA E BOLSA, DIAMETRO NOMINAL DE 400 MM                                                                                                                                                                                                                                                                                                                                                                                           </t>
  </si>
  <si>
    <t>CARGA, MANOBRA E DESCARGA DE TUBOS DE CONCRETO, DN 400 MM, EM CAMINHÃO CARROCERIA COM GUINDAUTO (MUNCK) 11,7 TM. AF_07/2020</t>
  </si>
  <si>
    <t>TRANSPORTE COM CAMINHÃO CARROCERIA 9T, EM VIA URBANA PAVIMENTADA, DMT ATÉ 30KM (UNIDADE: TXKM). AF_07/2020</t>
  </si>
  <si>
    <t>TRANSPORTE COM CAMINHÃO CARROCERIA 9T, EM VIA URBANA PAVIMENTADA, ADICIONAL PARA DMT EXCEDENTE A 30 KM (UNIDADE: TXKM). AF_07/2020</t>
  </si>
  <si>
    <t>ASSENTAMENTO DE TUBO DE CONCRETO PARA REDES COLETORAS DE ÁGUAS PLUVIAIS, DIÂMETRO DE 400 MM, JUNTA RÍGIDA, INSTALADO EM LOCAL COM BAIXO NÍVEL DE INTERFERÊNCIAS (NÃO INCLUI FORNECIMENTO). AF_03/2024</t>
  </si>
  <si>
    <t>REATERRO MECANIZADO DE VALA COM RETROESCAVADEIRA (CAPACIDADE DA CAÇAMBA   DA RETRO: 0,26 M³/POTÊNCIA: 88 HP), LARGURA ATÉ 0,8 M, PROFUNDIDADE ATÉ 1,5 M, COM SOLO (SEM SUBSTITUIÇÃO) DE 1ª CATEGORIA, COM COMPACTADOR DE SOLOS DE PERCUSSÃO. AF_08/2023</t>
  </si>
  <si>
    <t xml:space="preserve">TUBO DE CONCRETO SIMPLES PARA AGUAS PLUVIAIS, CLASSE PS2, COM ENCAIXE PONTA E BOLSA, DIAMETRO NOMINAL DE 600 MM                                                                                                                                                                                                                                                                                                                                                                                           </t>
  </si>
  <si>
    <t>CARGA, MANOBRA E DESCARGA DE TUBOS DE CONCRETO, DN 600 MM, EM CAMINHÃO CARROCERIA COM GUINDAUTO (MUNCK) 11,7 TM. AF_07/2020</t>
  </si>
  <si>
    <t>ASSENTAMENTO DE TUBO DE CONCRETO PARA REDES COLETORAS DE ÁGUAS PLUVIAIS, DIÂMETRO DE 600 MM, JUNTA RÍGIDA, INSTALADO EM LOCAL COM BAIXO NÍVEL DE INTERFERÊNCIAS (NÃO INCLUI FORNECIMENTO). AF_03/2024</t>
  </si>
  <si>
    <t xml:space="preserve">TUBO DE CONCRETO ARMADO PARA AGUAS PLUVIAIS, CLASSE PA-1, COM ENCAIXE PONTA E BOLSA, DIAMETRO NOMINAL DE 800 MM                                                                                                                                                                                                                                                                                                                                                                                           </t>
  </si>
  <si>
    <t>CARGA, MANOBRA E DESCARGA DE TUBOS DE CONCRETO, DN 800 MM, EM CAMINHÃO CARROCERIA COM GUINDAUTO (MUNCK) 11,7 TM. AF_07/2020</t>
  </si>
  <si>
    <t>ASSENTAMENTO DE TUBO DE CONCRETO PARA REDES COLETORAS DE ÁGUAS PLUVIAIS, DIÂMETRO DE 800 MM, JUNTA RÍGIDA, INSTALADO EM LOCAL COM BAIXO NÍVEL DE INTERFERÊNCIAS (NÃO INCLUI FORNECIMENTO). AF_03/2024</t>
  </si>
  <si>
    <t xml:space="preserve">TUBO DE CONCRETO ARMADO PARA AGUAS PLUVIAIS, CLASSE PA-2, COM ENCAIXE PONTA E BOLSA, DIAMETRO NOMINAL DE 1000 MM                                                                                                                                                                                                                                                                                                                                                                                          </t>
  </si>
  <si>
    <t>CARGA, MANOBRA E DESCARGA DE TUBOS DE CONCRETO, DN 1000 MM, EM CAMINHÃO CARROCERIA COM GUINDAUTO (MUNCK) 11,7 TM. AF_07/2020</t>
  </si>
  <si>
    <t>ASSENTAMENTO DE TUBO DE CONCRETO PARA REDES COLETORAS DE ÁGUAS PLUVIAIS, DIÂMETRO DE 1000 MM, JUNTA RÍGIDA, INSTALADO EM LOCAL COM BAIXO NÍVEL DE INTERFERÊNCIAS (NÃO INCLUI FORNECIMENTO). AF_03/2024</t>
  </si>
  <si>
    <t>ESCORAMENTO DE VALA, TIPO DESCONTÍNUO, COM PROFUNDIDADE DE 1,5 M A 3,0 M, LARGURA MENOR QUE 1,5 M. AF_08/2020</t>
  </si>
  <si>
    <t>LASTRO DE BRITA PARA FUNDO DE CAIXAS DE DRENAGEM E BASE PARA ENVELOPES</t>
  </si>
  <si>
    <t>RADIER EM CONCRETO MAGRO PARA TRAVESSIA DA TUBULAÇÃO E CAIXAS DE DRENAGEM</t>
  </si>
  <si>
    <t>ENVELOPE EM CONCRETO FCK=20MPA PARA TRAVESSIAS DE TUBOS</t>
  </si>
  <si>
    <t>FORMAS PARA ENVELOPE DE CONCRETO PARA TRAVESSIAS DAS TUBULAÇÕES - REAPROVEITAMENTO 5X</t>
  </si>
  <si>
    <t>LAJE DE FUNDO EM CONCRETO MAGRO PARA CAIXAS DE DRENAGEM</t>
  </si>
  <si>
    <t>ALVENARIA EM TIJOLO CERAMICO MACICO 5X10X20CM 1 VEZ (ESPESSURA 20CM), ASSENTADO COM ARGAMASSA TRACO 1:2:8 (CIMENTO, CAL E AREIA)</t>
  </si>
  <si>
    <t>ARGAMASSA TRAÇO 1:3 (EM VOLUME DE CIMENTO E AREIA MÉDIA ÚMIDA), PREPARO MECÂNICO COM BETONEIRA 400 L. AF_08/2019</t>
  </si>
  <si>
    <t>TAMPA DE CONCRETO EM PASSEIO 1,40X1,40M P/ CX INSPEÇÃO e=8cm</t>
  </si>
  <si>
    <t>UNID</t>
  </si>
  <si>
    <t>LIMPEZA FINAL DE OBRA</t>
  </si>
  <si>
    <t>Requalificação Estacas 0+160 a 0+460</t>
  </si>
  <si>
    <t>MIN</t>
  </si>
  <si>
    <t>MED</t>
  </si>
  <si>
    <t>MAX</t>
  </si>
  <si>
    <t>Construção e Reforma de Edifícios</t>
  </si>
  <si>
    <t>AC</t>
  </si>
  <si>
    <t>SG</t>
  </si>
  <si>
    <t>R</t>
  </si>
  <si>
    <t>DF</t>
  </si>
  <si>
    <t>BDI PAD</t>
  </si>
  <si>
    <t>APELIDO DO EMPREENDIMENTO / DESCRIÇÃO DO LOTE</t>
  </si>
  <si>
    <t>Construção de Praças Urbanas, Rodovias, Ferrovias e recapeamento e pavimentação de vias urbanas</t>
  </si>
  <si>
    <t>Conforme legislação tributária municipal, definir estimativa de percentual da base de cálculo para o ISS:</t>
  </si>
  <si>
    <t>Sobre a base de cálculo, definir a respectiva alíquota do ISS (entre 2% e 5%):</t>
  </si>
  <si>
    <t>Construção de Redes de Abastecimento de Água, Coleta de Esgoto</t>
  </si>
  <si>
    <t>TIPO DE OBRA</t>
  </si>
  <si>
    <t>Itens</t>
  </si>
  <si>
    <t>Siglas</t>
  </si>
  <si>
    <t>% Adotado</t>
  </si>
  <si>
    <t>Construção e Manutenção de Estações e Redes de Distribuição de Energia Elétrica</t>
  </si>
  <si>
    <t>Obras Portuárias, Marítimas e Fluviais</t>
  </si>
  <si>
    <t>Tributos (impostos COFINS 3%, e  PIS 0,65%)</t>
  </si>
  <si>
    <t>Tributos (ISS, variável de acordo com o município)</t>
  </si>
  <si>
    <t>ISS</t>
  </si>
  <si>
    <t>Tributos (Contribuição Previdenciária sobre a Receita Bruta - 0% ou 4,5% - Desoneração)</t>
  </si>
  <si>
    <t>CPRB</t>
  </si>
  <si>
    <t>BDI SEM desoneração (Fórmula Acórdão TCU)</t>
  </si>
  <si>
    <t>BDI COM desoneração</t>
  </si>
  <si>
    <t>BDI DES</t>
  </si>
  <si>
    <t>Fornecimento de Materiais e Equipamentos (aquisição indireta - em conjunto com licitação de obras)</t>
  </si>
  <si>
    <t>Os valores de BDI foram calculados com o emprego da fórmula:</t>
  </si>
  <si>
    <t>BDI =</t>
  </si>
  <si>
    <t xml:space="preserve"> - 1</t>
  </si>
  <si>
    <t>(1-CP-ISS-CRPB)</t>
  </si>
  <si>
    <t>Fornecimento de Materiais e Equipamentos (aquisição direta)</t>
  </si>
  <si>
    <t>Estudos e Projetos, Planos e Gerenciamento e outros correlatos</t>
  </si>
  <si>
    <t>K1</t>
  </si>
  <si>
    <t>K2</t>
  </si>
  <si>
    <t>K3</t>
  </si>
  <si>
    <t>CRONOGRAMA FÍSICO-FINANCEIRO</t>
  </si>
  <si>
    <t>OGU</t>
  </si>
  <si>
    <t xml:space="preserve"> </t>
  </si>
  <si>
    <t/>
  </si>
  <si>
    <t>Valor (R$)</t>
  </si>
  <si>
    <t>Parcelas:</t>
  </si>
  <si>
    <t>% Período:</t>
  </si>
  <si>
    <t>Período:</t>
  </si>
  <si>
    <t>Acumulado:</t>
  </si>
  <si>
    <t>%:</t>
  </si>
  <si>
    <t>Repasse:</t>
  </si>
  <si>
    <t>Contrapartida:</t>
  </si>
  <si>
    <t>Outros:</t>
  </si>
  <si>
    <t>Investimento:</t>
  </si>
  <si>
    <t>PROPONENTE TOMADOR</t>
  </si>
  <si>
    <t>APELIDO EMPREENDIMENTO</t>
  </si>
  <si>
    <t>DESCRIÇÃO DO LOTE</t>
  </si>
  <si>
    <t>Prefeitura Municipal de Pelotas</t>
  </si>
  <si>
    <t xml:space="preserve">CREA/CAU: </t>
  </si>
  <si>
    <t xml:space="preserve">ART/RRT: </t>
  </si>
  <si>
    <r>
      <t xml:space="preserve">Grau de Sigilo     </t>
    </r>
    <r>
      <rPr>
        <b/>
        <sz val="11"/>
        <color theme="1"/>
        <rFont val="Calibri"/>
        <family val="2"/>
        <scheme val="minor"/>
      </rPr>
      <t xml:space="preserve"> #PUBLICO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</si>
</sst>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mmm\-yy;@"/>
    <numFmt numFmtId="165" formatCode="_(* #,##0.00_);_(* \(#,##0.00\);_(* \-??_);_(@_)"/>
    <numFmt numFmtId="166" formatCode="General;General"/>
    <numFmt numFmtId="167" formatCode="[$-F800]dddd\,\ mmmm\ dd\,\ yyyy"/>
    <numFmt numFmtId="169" formatCode="_(&quot;R$ &quot;* #,##0.00_);_(&quot;R$ &quot;* \(#,##0.00\);_(&quot;R$ &quot;* \-??_);_(@_)"/>
    <numFmt numFmtId="170" formatCode="dd&quot; de &quot;mmmm&quot; de &quot;yyyy"/>
    <numFmt numFmtId="171" formatCode="_-* #,##0.00_-;\-* #,##0.00_-;_-* \-??_-;_-@_-"/>
    <numFmt numFmtId="172" formatCode="0\."/>
    <numFmt numFmtId="173" formatCode="_(\ #,##0.00_);_(&quot; (&quot;#,##0.00\);_(&quot; -&quot;??_);_(@_)"/>
    <numFmt numFmtId="174" formatCode="mm/yy"/>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name val="Arial"/>
      <family val="2"/>
    </font>
    <font>
      <sz val="12"/>
      <name val="Arial"/>
      <family val="2"/>
    </font>
    <font>
      <b/>
      <sz val="10"/>
      <name val="Arial"/>
      <family val="2"/>
    </font>
    <font>
      <sz val="8"/>
      <name val="Arial"/>
      <family val="2"/>
    </font>
    <font>
      <sz val="9"/>
      <name val="Arial"/>
      <family val="2"/>
    </font>
    <font>
      <sz val="10"/>
      <name val="Calibri"/>
      <family val="2"/>
    </font>
    <font>
      <sz val="8"/>
      <name val="Calibri"/>
      <family val="2"/>
    </font>
    <font>
      <sz val="10"/>
      <color indexed="9"/>
      <name val="Arial"/>
      <family val="2"/>
    </font>
    <font>
      <i/>
      <sz val="10"/>
      <name val="Arial"/>
      <family val="2"/>
    </font>
    <font>
      <sz val="11"/>
      <name val="Arial"/>
      <family val="2"/>
    </font>
    <font>
      <b/>
      <sz val="11"/>
      <name val="Arial"/>
      <family val="2"/>
    </font>
    <font>
      <b/>
      <sz val="9"/>
      <color indexed="8"/>
      <name val="Tahoma"/>
      <family val="2"/>
    </font>
    <font>
      <sz val="9"/>
      <color indexed="8"/>
      <name val="Tahoma"/>
      <family val="2"/>
    </font>
    <font>
      <b/>
      <sz val="10"/>
      <color indexed="12"/>
      <name val="Arial"/>
      <family val="2"/>
    </font>
    <font>
      <sz val="10"/>
      <color indexed="10"/>
      <name val="Arial"/>
      <family val="2"/>
    </font>
    <font>
      <i/>
      <sz val="12"/>
      <name val="Calibri"/>
      <family val="2"/>
    </font>
    <font>
      <i/>
      <u/>
      <sz val="12"/>
      <name val="Calibri"/>
      <family val="2"/>
    </font>
    <font>
      <u/>
      <sz val="10"/>
      <name val="Arial"/>
      <family val="2"/>
    </font>
    <font>
      <sz val="11"/>
      <color indexed="8"/>
      <name val="Calibri"/>
      <family val="2"/>
    </font>
    <font>
      <sz val="10"/>
      <color indexed="8"/>
      <name val="Arial"/>
      <family val="2"/>
    </font>
    <font>
      <b/>
      <sz val="10"/>
      <color indexed="8"/>
      <name val="Arial"/>
      <family val="2"/>
    </font>
    <font>
      <sz val="10"/>
      <color indexed="44"/>
      <name val="Arial"/>
      <family val="2"/>
    </font>
    <font>
      <b/>
      <sz val="12"/>
      <color indexed="8"/>
      <name val="Arial"/>
      <family val="2"/>
    </font>
  </fonts>
  <fills count="12">
    <fill>
      <patternFill patternType="none"/>
    </fill>
    <fill>
      <patternFill patternType="gray125"/>
    </fill>
    <fill>
      <patternFill patternType="solid">
        <fgColor indexed="51"/>
        <bgColor indexed="13"/>
      </patternFill>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indexed="22"/>
        <bgColor indexed="44"/>
      </patternFill>
    </fill>
    <fill>
      <patternFill patternType="solid">
        <fgColor theme="0" tint="-0.14999847407452621"/>
        <bgColor indexed="64"/>
      </patternFill>
    </fill>
    <fill>
      <patternFill patternType="solid">
        <fgColor theme="0" tint="-0.14999847407452621"/>
        <bgColor indexed="42"/>
      </patternFill>
    </fill>
    <fill>
      <patternFill patternType="solid">
        <fgColor theme="0" tint="-0.14999847407452621"/>
        <bgColor indexed="26"/>
      </patternFill>
    </fill>
    <fill>
      <patternFill patternType="solid">
        <fgColor theme="0" tint="-0.34998626667073579"/>
        <bgColor indexed="64"/>
      </patternFill>
    </fill>
  </fills>
  <borders count="57">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style="hair">
        <color indexed="8"/>
      </left>
      <right style="thin">
        <color indexed="8"/>
      </right>
      <top style="thin">
        <color indexed="8"/>
      </top>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top/>
      <bottom style="thin">
        <color indexed="64"/>
      </bottom>
      <diagonal/>
    </border>
    <border>
      <left/>
      <right/>
      <top style="thin">
        <color indexed="64"/>
      </top>
      <bottom/>
      <diagonal/>
    </border>
    <border>
      <left/>
      <right style="thin">
        <color indexed="8"/>
      </right>
      <top style="thin">
        <color indexed="8"/>
      </top>
      <bottom/>
      <diagonal/>
    </border>
    <border>
      <left style="thin">
        <color indexed="8"/>
      </left>
      <right/>
      <top style="hair">
        <color indexed="8"/>
      </top>
      <bottom/>
      <diagonal/>
    </border>
    <border>
      <left/>
      <right/>
      <top style="hair">
        <color indexed="8"/>
      </top>
      <bottom/>
      <diagonal/>
    </border>
    <border>
      <left/>
      <right/>
      <top/>
      <bottom style="hair">
        <color indexed="8"/>
      </bottom>
      <diagonal/>
    </border>
    <border>
      <left style="hair">
        <color indexed="8"/>
      </left>
      <right style="hair">
        <color indexed="8"/>
      </right>
      <top style="thin">
        <color indexed="8"/>
      </top>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right style="thin">
        <color indexed="8"/>
      </right>
      <top style="hair">
        <color indexed="8"/>
      </top>
      <bottom/>
      <diagonal/>
    </border>
    <border>
      <left style="thin">
        <color indexed="8"/>
      </left>
      <right style="hair">
        <color indexed="8"/>
      </right>
      <top style="thin">
        <color indexed="8"/>
      </top>
      <bottom style="hair">
        <color indexed="55"/>
      </bottom>
      <diagonal/>
    </border>
    <border>
      <left style="hair">
        <color indexed="8"/>
      </left>
      <right style="hair">
        <color indexed="8"/>
      </right>
      <top style="thin">
        <color indexed="8"/>
      </top>
      <bottom style="hair">
        <color indexed="55"/>
      </bottom>
      <diagonal/>
    </border>
    <border>
      <left style="hair">
        <color indexed="8"/>
      </left>
      <right style="thin">
        <color indexed="8"/>
      </right>
      <top style="thin">
        <color indexed="8"/>
      </top>
      <bottom style="hair">
        <color indexed="55"/>
      </bottom>
      <diagonal/>
    </border>
    <border>
      <left style="thin">
        <color indexed="8"/>
      </left>
      <right style="hair">
        <color indexed="8"/>
      </right>
      <top style="hair">
        <color indexed="55"/>
      </top>
      <bottom/>
      <diagonal/>
    </border>
    <border>
      <left style="hair">
        <color indexed="8"/>
      </left>
      <right style="hair">
        <color indexed="8"/>
      </right>
      <top style="hair">
        <color indexed="55"/>
      </top>
      <bottom/>
      <diagonal/>
    </border>
    <border>
      <left style="hair">
        <color indexed="8"/>
      </left>
      <right style="thin">
        <color indexed="8"/>
      </right>
      <top style="hair">
        <color indexed="55"/>
      </top>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xf numFmtId="0" fontId="3" fillId="0" borderId="0"/>
    <xf numFmtId="169" fontId="3" fillId="0" borderId="0" applyFill="0" applyBorder="0" applyAlignment="0" applyProtection="0"/>
    <xf numFmtId="0" fontId="22" fillId="0" borderId="0"/>
    <xf numFmtId="171" fontId="3" fillId="0" borderId="0" applyFill="0" applyBorder="0" applyAlignment="0" applyProtection="0"/>
    <xf numFmtId="9" fontId="3" fillId="0" borderId="0" applyFill="0" applyBorder="0" applyAlignment="0" applyProtection="0"/>
  </cellStyleXfs>
  <cellXfs count="224">
    <xf numFmtId="0" fontId="0" fillId="0" borderId="0" xfId="0"/>
    <xf numFmtId="0" fontId="4" fillId="0" borderId="0" xfId="0" applyFont="1" applyAlignment="1">
      <alignment horizontal="left" vertical="center"/>
    </xf>
    <xf numFmtId="0" fontId="0" fillId="0" borderId="1" xfId="0" applyBorder="1" applyAlignment="1">
      <alignment horizontal="center"/>
    </xf>
    <xf numFmtId="0" fontId="0" fillId="0" borderId="0" xfId="0" applyAlignment="1">
      <alignment horizontal="center"/>
    </xf>
    <xf numFmtId="0" fontId="5" fillId="0" borderId="0" xfId="0" applyFont="1" applyAlignment="1">
      <alignment horizontal="left" vertical="center"/>
    </xf>
    <xf numFmtId="0" fontId="6" fillId="0" borderId="2" xfId="0" applyFont="1" applyBorder="1" applyAlignment="1">
      <alignment horizontal="center"/>
    </xf>
    <xf numFmtId="0" fontId="6" fillId="0" borderId="0" xfId="0" applyFont="1" applyAlignment="1">
      <alignment horizontal="center"/>
    </xf>
    <xf numFmtId="0" fontId="7" fillId="0" borderId="0" xfId="0" applyFont="1"/>
    <xf numFmtId="0" fontId="0" fillId="0" borderId="0" xfId="0" applyAlignment="1">
      <alignment wrapText="1"/>
    </xf>
    <xf numFmtId="10" fontId="0" fillId="0" borderId="0" xfId="0" applyNumberFormat="1"/>
    <xf numFmtId="0" fontId="6" fillId="0" borderId="1" xfId="3" applyFont="1" applyBorder="1" applyAlignment="1">
      <alignment horizontal="left" vertical="top"/>
    </xf>
    <xf numFmtId="0" fontId="6" fillId="0" borderId="1" xfId="3" applyFont="1" applyBorder="1" applyAlignment="1">
      <alignment vertical="top"/>
    </xf>
    <xf numFmtId="0" fontId="6" fillId="0" borderId="0" xfId="3" applyFont="1" applyAlignment="1">
      <alignment horizontal="left" vertical="top"/>
    </xf>
    <xf numFmtId="0" fontId="0" fillId="0" borderId="2" xfId="4" applyFont="1" applyBorder="1" applyAlignment="1">
      <alignment horizontal="left" vertical="top" wrapText="1"/>
    </xf>
    <xf numFmtId="0" fontId="0" fillId="0" borderId="2" xfId="4" applyFont="1" applyBorder="1" applyAlignment="1">
      <alignment vertical="top" wrapText="1"/>
    </xf>
    <xf numFmtId="0" fontId="0" fillId="0" borderId="3" xfId="4" applyFont="1" applyBorder="1" applyAlignment="1">
      <alignment vertical="top" wrapText="1"/>
    </xf>
    <xf numFmtId="0" fontId="0" fillId="0" borderId="0" xfId="4" applyFont="1" applyAlignment="1">
      <alignment horizontal="left" vertical="top" wrapText="1"/>
    </xf>
    <xf numFmtId="0" fontId="0" fillId="0" borderId="5" xfId="4" applyFont="1" applyBorder="1" applyAlignment="1">
      <alignment horizontal="left" vertical="top" wrapText="1"/>
    </xf>
    <xf numFmtId="0" fontId="0" fillId="0" borderId="5" xfId="4" applyFont="1" applyBorder="1" applyAlignment="1">
      <alignment vertical="top" wrapText="1"/>
    </xf>
    <xf numFmtId="0" fontId="6" fillId="0" borderId="6" xfId="3" applyFont="1" applyBorder="1" applyAlignment="1">
      <alignment horizontal="left" vertical="top"/>
    </xf>
    <xf numFmtId="0" fontId="6" fillId="0" borderId="0" xfId="3" applyFont="1" applyAlignment="1">
      <alignment horizontal="center" vertical="top"/>
    </xf>
    <xf numFmtId="0" fontId="6" fillId="0" borderId="1" xfId="3" applyFont="1" applyBorder="1" applyAlignment="1">
      <alignment horizontal="center" vertical="top"/>
    </xf>
    <xf numFmtId="0" fontId="0" fillId="2" borderId="0" xfId="0" applyFill="1" applyAlignment="1">
      <alignment horizontal="left"/>
    </xf>
    <xf numFmtId="0" fontId="9" fillId="0" borderId="0" xfId="0" applyFont="1" applyAlignment="1">
      <alignment horizontal="center" textRotation="90"/>
    </xf>
    <xf numFmtId="164" fontId="0" fillId="0" borderId="2" xfId="4" applyNumberFormat="1" applyFont="1" applyBorder="1" applyAlignment="1">
      <alignment vertical="top" shrinkToFit="1"/>
    </xf>
    <xf numFmtId="0" fontId="0" fillId="0" borderId="7" xfId="4" applyFont="1" applyBorder="1" applyAlignment="1">
      <alignment horizontal="left" vertical="top" wrapText="1"/>
    </xf>
    <xf numFmtId="0" fontId="0" fillId="0" borderId="2" xfId="4" applyFont="1" applyBorder="1" applyAlignment="1">
      <alignment horizontal="center" vertical="top" wrapText="1"/>
    </xf>
    <xf numFmtId="10" fontId="0" fillId="0" borderId="0" xfId="0" applyNumberFormat="1" applyAlignment="1">
      <alignment vertical="center" wrapText="1"/>
    </xf>
    <xf numFmtId="1" fontId="10" fillId="0" borderId="0" xfId="0" applyNumberFormat="1" applyFont="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0" fillId="0" borderId="14" xfId="0" applyBorder="1" applyAlignment="1">
      <alignment vertical="center" wrapText="1" shrinkToFit="1"/>
    </xf>
    <xf numFmtId="49" fontId="0" fillId="3" borderId="15" xfId="0" applyNumberFormat="1" applyFill="1" applyBorder="1" applyAlignment="1" applyProtection="1">
      <alignment horizontal="center" vertical="center" wrapText="1"/>
      <protection locked="0"/>
    </xf>
    <xf numFmtId="49" fontId="0" fillId="4" borderId="15" xfId="0" applyNumberFormat="1" applyFill="1" applyBorder="1" applyAlignment="1" applyProtection="1">
      <alignment horizontal="center" vertical="center" wrapText="1"/>
      <protection locked="0"/>
    </xf>
    <xf numFmtId="0" fontId="0" fillId="4" borderId="15" xfId="0" applyFill="1" applyBorder="1" applyAlignment="1" applyProtection="1">
      <alignment horizontal="left" vertical="center" wrapText="1"/>
      <protection locked="0"/>
    </xf>
    <xf numFmtId="0" fontId="0" fillId="4" borderId="15" xfId="0" applyFill="1" applyBorder="1" applyAlignment="1" applyProtection="1">
      <alignment horizontal="center" vertical="center" wrapText="1"/>
      <protection locked="0"/>
    </xf>
    <xf numFmtId="165" fontId="0" fillId="0" borderId="15" xfId="1" applyNumberFormat="1" applyFont="1" applyBorder="1" applyAlignment="1">
      <alignment vertical="center" shrinkToFit="1"/>
    </xf>
    <xf numFmtId="43" fontId="0" fillId="4" borderId="15" xfId="1" applyFont="1" applyFill="1" applyBorder="1" applyAlignment="1" applyProtection="1">
      <alignment vertical="center" wrapText="1"/>
      <protection locked="0"/>
    </xf>
    <xf numFmtId="10" fontId="0" fillId="3" borderId="15" xfId="2" applyNumberFormat="1" applyFont="1" applyFill="1" applyBorder="1" applyAlignment="1" applyProtection="1">
      <alignment horizontal="center" vertical="center" wrapText="1"/>
      <protection locked="0"/>
    </xf>
    <xf numFmtId="165" fontId="0" fillId="0" borderId="16" xfId="1" applyNumberFormat="1" applyFont="1" applyBorder="1" applyAlignment="1">
      <alignment horizontal="center" vertical="center" shrinkToFit="1"/>
    </xf>
    <xf numFmtId="10" fontId="9" fillId="3" borderId="17" xfId="2" applyNumberFormat="1" applyFont="1" applyFill="1" applyBorder="1" applyAlignment="1" applyProtection="1">
      <alignment horizontal="center" vertical="center"/>
      <protection locked="0"/>
    </xf>
    <xf numFmtId="0" fontId="0" fillId="0" borderId="18" xfId="0" applyBorder="1"/>
    <xf numFmtId="0" fontId="0" fillId="0" borderId="19" xfId="0" applyBorder="1"/>
    <xf numFmtId="0" fontId="6" fillId="5" borderId="20" xfId="0" applyFont="1" applyFill="1" applyBorder="1" applyAlignment="1">
      <alignment horizontal="left" vertical="center" wrapText="1"/>
    </xf>
    <xf numFmtId="49" fontId="6" fillId="5" borderId="21" xfId="0" applyNumberFormat="1" applyFont="1" applyFill="1" applyBorder="1" applyAlignment="1">
      <alignment horizontal="center" vertical="center"/>
    </xf>
    <xf numFmtId="165" fontId="6" fillId="5" borderId="21" xfId="1" applyNumberFormat="1" applyFont="1" applyFill="1" applyBorder="1" applyAlignment="1">
      <alignment horizontal="center" vertical="center"/>
    </xf>
    <xf numFmtId="10" fontId="6" fillId="5" borderId="21" xfId="2" applyNumberFormat="1" applyFont="1" applyFill="1" applyBorder="1" applyAlignment="1">
      <alignment horizontal="center" vertical="center"/>
    </xf>
    <xf numFmtId="165" fontId="6" fillId="5" borderId="22" xfId="1" applyNumberFormat="1" applyFont="1" applyFill="1" applyBorder="1" applyAlignment="1">
      <alignment horizontal="center" vertical="center" shrinkToFit="1"/>
    </xf>
    <xf numFmtId="165" fontId="12" fillId="5" borderId="4" xfId="1" applyNumberFormat="1" applyFont="1" applyFill="1" applyBorder="1" applyAlignment="1">
      <alignment horizontal="center" vertical="center" shrinkToFit="1"/>
    </xf>
    <xf numFmtId="165" fontId="12" fillId="5" borderId="22" xfId="1" applyNumberFormat="1" applyFont="1" applyFill="1" applyBorder="1" applyAlignment="1">
      <alignment horizontal="center" vertical="center" shrinkToFit="1"/>
    </xf>
    <xf numFmtId="49" fontId="0" fillId="4" borderId="15" xfId="0" quotePrefix="1" applyNumberFormat="1" applyFill="1" applyBorder="1" applyAlignment="1" applyProtection="1">
      <alignment horizontal="center" vertical="center" wrapText="1"/>
      <protection locked="0"/>
    </xf>
    <xf numFmtId="0" fontId="0" fillId="6" borderId="20" xfId="0" applyFill="1" applyBorder="1"/>
    <xf numFmtId="0" fontId="0" fillId="6" borderId="22" xfId="0" applyFill="1" applyBorder="1"/>
    <xf numFmtId="0" fontId="0" fillId="6" borderId="21" xfId="0" applyFill="1" applyBorder="1"/>
    <xf numFmtId="166" fontId="0" fillId="0" borderId="8" xfId="0" applyNumberFormat="1" applyBorder="1" applyAlignment="1">
      <alignment horizontal="left"/>
    </xf>
    <xf numFmtId="0" fontId="14" fillId="0" borderId="26" xfId="4" applyFont="1" applyBorder="1" applyAlignment="1">
      <alignment vertical="center"/>
    </xf>
    <xf numFmtId="0" fontId="0" fillId="0" borderId="26" xfId="0" applyBorder="1"/>
    <xf numFmtId="0" fontId="6" fillId="0" borderId="0" xfId="0" applyFont="1"/>
    <xf numFmtId="0" fontId="0" fillId="0" borderId="0" xfId="4" applyFont="1" applyAlignment="1">
      <alignment vertical="center"/>
    </xf>
    <xf numFmtId="0" fontId="0" fillId="0" borderId="0" xfId="4" applyFont="1" applyAlignment="1">
      <alignment vertical="top"/>
    </xf>
    <xf numFmtId="166" fontId="0" fillId="0" borderId="0" xfId="4" applyNumberFormat="1" applyFont="1"/>
    <xf numFmtId="167" fontId="0" fillId="0" borderId="0" xfId="0" applyNumberFormat="1" applyAlignment="1">
      <alignment horizontal="left"/>
    </xf>
    <xf numFmtId="0" fontId="6" fillId="0" borderId="5" xfId="0" applyFont="1" applyBorder="1"/>
    <xf numFmtId="0" fontId="0" fillId="0" borderId="5" xfId="0" applyBorder="1"/>
    <xf numFmtId="0" fontId="0" fillId="0" borderId="27" xfId="0" applyBorder="1"/>
    <xf numFmtId="0" fontId="6" fillId="5" borderId="21" xfId="0" applyFont="1" applyFill="1" applyBorder="1" applyAlignment="1">
      <alignment horizontal="left" vertical="center" wrapText="1"/>
    </xf>
    <xf numFmtId="9" fontId="0" fillId="0" borderId="2" xfId="2" applyFont="1" applyBorder="1" applyAlignment="1">
      <alignment horizontal="center" vertical="top" wrapText="1"/>
    </xf>
    <xf numFmtId="0" fontId="0" fillId="8" borderId="0" xfId="0" applyFill="1"/>
    <xf numFmtId="0" fontId="0" fillId="8" borderId="14" xfId="0" applyFill="1" applyBorder="1" applyAlignment="1">
      <alignment vertical="center" wrapText="1" shrinkToFit="1"/>
    </xf>
    <xf numFmtId="49" fontId="0" fillId="9" borderId="15" xfId="0" applyNumberFormat="1" applyFill="1" applyBorder="1" applyAlignment="1" applyProtection="1">
      <alignment horizontal="center" vertical="center" wrapText="1"/>
      <protection locked="0"/>
    </xf>
    <xf numFmtId="49" fontId="0" fillId="10" borderId="15" xfId="0" applyNumberFormat="1" applyFill="1" applyBorder="1" applyAlignment="1" applyProtection="1">
      <alignment horizontal="center" vertical="center" wrapText="1"/>
      <protection locked="0"/>
    </xf>
    <xf numFmtId="0" fontId="0" fillId="10" borderId="15" xfId="0" applyFill="1" applyBorder="1" applyAlignment="1" applyProtection="1">
      <alignment horizontal="left" vertical="center" wrapText="1"/>
      <protection locked="0"/>
    </xf>
    <xf numFmtId="0" fontId="0" fillId="10" borderId="15" xfId="0" applyFill="1" applyBorder="1" applyAlignment="1" applyProtection="1">
      <alignment horizontal="center" vertical="center" wrapText="1"/>
      <protection locked="0"/>
    </xf>
    <xf numFmtId="165" fontId="0" fillId="8" borderId="15" xfId="1" applyNumberFormat="1" applyFont="1" applyFill="1" applyBorder="1" applyAlignment="1">
      <alignment vertical="center" shrinkToFit="1"/>
    </xf>
    <xf numFmtId="43" fontId="0" fillId="10" borderId="15" xfId="1" applyFont="1" applyFill="1" applyBorder="1" applyAlignment="1" applyProtection="1">
      <alignment vertical="center" wrapText="1"/>
      <protection locked="0"/>
    </xf>
    <xf numFmtId="10" fontId="0" fillId="9" borderId="15" xfId="2" applyNumberFormat="1" applyFont="1" applyFill="1" applyBorder="1" applyAlignment="1" applyProtection="1">
      <alignment horizontal="center" vertical="center" wrapText="1"/>
      <protection locked="0"/>
    </xf>
    <xf numFmtId="165" fontId="0" fillId="8" borderId="16" xfId="1" applyNumberFormat="1" applyFont="1" applyFill="1" applyBorder="1" applyAlignment="1">
      <alignment horizontal="center" vertical="center" shrinkToFit="1"/>
    </xf>
    <xf numFmtId="10" fontId="9" fillId="9" borderId="17" xfId="2" applyNumberFormat="1" applyFont="1" applyFill="1" applyBorder="1" applyAlignment="1" applyProtection="1">
      <alignment horizontal="center" vertical="center"/>
      <protection locked="0"/>
    </xf>
    <xf numFmtId="0" fontId="0" fillId="8" borderId="18" xfId="0" applyFill="1" applyBorder="1"/>
    <xf numFmtId="0" fontId="0" fillId="8" borderId="19" xfId="0" applyFill="1" applyBorder="1"/>
    <xf numFmtId="0" fontId="0" fillId="0" borderId="0" xfId="4" applyFont="1"/>
    <xf numFmtId="0" fontId="6" fillId="0" borderId="0" xfId="4" applyFont="1" applyAlignment="1">
      <alignment horizontal="center"/>
    </xf>
    <xf numFmtId="0" fontId="4" fillId="0" borderId="0" xfId="4" applyFont="1" applyAlignment="1">
      <alignment horizontal="center"/>
    </xf>
    <xf numFmtId="0" fontId="0" fillId="0" borderId="1" xfId="0" applyBorder="1" applyAlignment="1">
      <alignment horizontal="center"/>
    </xf>
    <xf numFmtId="0" fontId="6" fillId="0" borderId="4" xfId="4" applyFont="1" applyBorder="1" applyAlignment="1">
      <alignment horizontal="center"/>
    </xf>
    <xf numFmtId="10" fontId="17" fillId="0" borderId="4" xfId="4" applyNumberFormat="1" applyFont="1" applyBorder="1" applyAlignment="1">
      <alignment horizontal="center"/>
    </xf>
    <xf numFmtId="0" fontId="6" fillId="0" borderId="2" xfId="0" applyFont="1" applyBorder="1" applyAlignment="1">
      <alignment horizontal="center"/>
    </xf>
    <xf numFmtId="0" fontId="6" fillId="0" borderId="0" xfId="4" applyFont="1"/>
    <xf numFmtId="0" fontId="6" fillId="0" borderId="4" xfId="4" applyFont="1" applyBorder="1" applyAlignment="1">
      <alignment horizontal="center" vertical="center" wrapText="1"/>
    </xf>
    <xf numFmtId="0" fontId="8" fillId="0" borderId="2" xfId="5" applyNumberFormat="1" applyFont="1" applyBorder="1" applyAlignment="1">
      <alignment horizontal="left" wrapText="1"/>
    </xf>
    <xf numFmtId="0" fontId="8" fillId="0" borderId="4" xfId="4" applyFont="1" applyBorder="1" applyAlignment="1">
      <alignment horizontal="left" wrapText="1"/>
    </xf>
    <xf numFmtId="10" fontId="8" fillId="4" borderId="4" xfId="4" applyNumberFormat="1" applyFont="1" applyFill="1" applyBorder="1" applyAlignment="1" applyProtection="1">
      <alignment horizontal="center"/>
      <protection locked="0"/>
    </xf>
    <xf numFmtId="0" fontId="8" fillId="0" borderId="4" xfId="4" applyFont="1" applyBorder="1" applyAlignment="1">
      <alignment horizontal="left"/>
    </xf>
    <xf numFmtId="0" fontId="8" fillId="0" borderId="0" xfId="4" applyFont="1" applyAlignment="1">
      <alignment horizontal="left"/>
    </xf>
    <xf numFmtId="0" fontId="4" fillId="0" borderId="4" xfId="4" applyFont="1" applyBorder="1" applyAlignment="1">
      <alignment horizontal="center"/>
    </xf>
    <xf numFmtId="169" fontId="8" fillId="3" borderId="2" xfId="5" applyFont="1" applyFill="1" applyBorder="1" applyAlignment="1" applyProtection="1">
      <alignment horizontal="left"/>
      <protection locked="0"/>
    </xf>
    <xf numFmtId="0" fontId="14" fillId="0" borderId="4" xfId="4" applyFont="1" applyBorder="1" applyAlignment="1">
      <alignment horizontal="center" vertical="center"/>
    </xf>
    <xf numFmtId="4" fontId="14" fillId="0" borderId="4" xfId="4" applyNumberFormat="1" applyFont="1" applyBorder="1" applyAlignment="1">
      <alignment horizontal="center" vertical="center" wrapText="1"/>
    </xf>
    <xf numFmtId="0" fontId="0" fillId="0" borderId="4" xfId="4" applyFont="1" applyBorder="1" applyAlignment="1">
      <alignment horizontal="center" vertical="center" wrapText="1"/>
    </xf>
    <xf numFmtId="0" fontId="13" fillId="0" borderId="4" xfId="4" applyFont="1" applyBorder="1" applyAlignment="1">
      <alignment horizontal="center" vertical="center"/>
    </xf>
    <xf numFmtId="10" fontId="13" fillId="4" borderId="4" xfId="4" applyNumberFormat="1" applyFont="1" applyFill="1" applyBorder="1" applyAlignment="1" applyProtection="1">
      <alignment horizontal="center" vertical="center"/>
      <protection locked="0"/>
    </xf>
    <xf numFmtId="10" fontId="13" fillId="0" borderId="4" xfId="4" applyNumberFormat="1" applyFont="1" applyBorder="1" applyAlignment="1">
      <alignment horizontal="center" vertical="center"/>
    </xf>
    <xf numFmtId="0" fontId="13" fillId="0" borderId="4" xfId="4" applyFont="1" applyBorder="1" applyAlignment="1">
      <alignment horizontal="center" vertical="center" wrapText="1"/>
    </xf>
    <xf numFmtId="0" fontId="13" fillId="7" borderId="4" xfId="4" applyFont="1" applyFill="1" applyBorder="1" applyAlignment="1">
      <alignment horizontal="center" vertical="center" wrapText="1"/>
    </xf>
    <xf numFmtId="0" fontId="13" fillId="7" borderId="4" xfId="4" applyFont="1" applyFill="1" applyBorder="1" applyAlignment="1">
      <alignment horizontal="center" vertical="center" wrapText="1"/>
    </xf>
    <xf numFmtId="10" fontId="14" fillId="7" borderId="4" xfId="4" applyNumberFormat="1" applyFont="1" applyFill="1" applyBorder="1" applyAlignment="1">
      <alignment horizontal="center" vertical="center"/>
    </xf>
    <xf numFmtId="0" fontId="0" fillId="0" borderId="0" xfId="4" applyFont="1" applyAlignment="1">
      <alignment horizontal="center" vertical="center"/>
    </xf>
    <xf numFmtId="0" fontId="0" fillId="0" borderId="0" xfId="4" applyFont="1" applyAlignment="1">
      <alignment horizontal="center" vertical="top"/>
    </xf>
    <xf numFmtId="0" fontId="19" fillId="0" borderId="0" xfId="0" applyFont="1" applyAlignment="1">
      <alignment horizontal="right" vertical="center"/>
    </xf>
    <xf numFmtId="0" fontId="20"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center" vertical="top"/>
    </xf>
    <xf numFmtId="0" fontId="21" fillId="0" borderId="0" xfId="4" applyFont="1" applyAlignment="1">
      <alignment horizontal="center" vertical="top"/>
    </xf>
    <xf numFmtId="0" fontId="8" fillId="0" borderId="4" xfId="4" applyFont="1" applyBorder="1" applyAlignment="1">
      <alignment horizontal="left" vertical="center" wrapText="1"/>
    </xf>
    <xf numFmtId="49" fontId="0" fillId="4" borderId="4" xfId="4" applyNumberFormat="1" applyFont="1" applyFill="1" applyBorder="1" applyAlignment="1" applyProtection="1">
      <alignment horizontal="left" vertical="top" wrapText="1"/>
      <protection locked="0"/>
    </xf>
    <xf numFmtId="166" fontId="0" fillId="0" borderId="8" xfId="4" applyNumberFormat="1" applyFont="1" applyBorder="1" applyAlignment="1">
      <alignment horizontal="left"/>
    </xf>
    <xf numFmtId="167" fontId="0" fillId="0" borderId="8" xfId="4" applyNumberFormat="1" applyFont="1" applyBorder="1" applyAlignment="1">
      <alignment horizontal="left"/>
    </xf>
    <xf numFmtId="0" fontId="6" fillId="0" borderId="0" xfId="4" applyFont="1" applyAlignment="1">
      <alignment horizontal="left" vertical="center"/>
    </xf>
    <xf numFmtId="170" fontId="0" fillId="0" borderId="0" xfId="4" applyNumberFormat="1" applyFont="1"/>
    <xf numFmtId="0" fontId="6" fillId="0" borderId="5" xfId="4" applyFont="1" applyBorder="1" applyAlignment="1">
      <alignment horizontal="left"/>
    </xf>
    <xf numFmtId="0" fontId="0" fillId="0" borderId="5" xfId="4" applyFont="1" applyBorder="1"/>
    <xf numFmtId="0" fontId="14" fillId="0" borderId="0" xfId="4" applyFont="1" applyAlignment="1">
      <alignment horizontal="left" vertical="center"/>
    </xf>
    <xf numFmtId="0" fontId="13" fillId="0" borderId="0" xfId="4" applyFont="1"/>
    <xf numFmtId="0" fontId="0" fillId="0" borderId="5" xfId="4" applyFont="1" applyBorder="1" applyAlignment="1">
      <alignment horizontal="left" vertical="center"/>
    </xf>
    <xf numFmtId="166" fontId="0" fillId="0" borderId="0" xfId="4" applyNumberFormat="1" applyFont="1" applyAlignment="1">
      <alignment vertical="top"/>
    </xf>
    <xf numFmtId="0" fontId="19" fillId="0" borderId="0" xfId="0" applyFont="1" applyAlignment="1">
      <alignment horizontal="right" vertical="center"/>
    </xf>
    <xf numFmtId="0" fontId="19" fillId="0" borderId="0" xfId="0" applyFont="1" applyAlignment="1">
      <alignment horizontal="center" vertical="top"/>
    </xf>
    <xf numFmtId="0" fontId="19" fillId="0" borderId="0" xfId="0" applyFont="1" applyAlignment="1">
      <alignment horizontal="left" vertical="center"/>
    </xf>
    <xf numFmtId="0" fontId="23" fillId="0" borderId="0" xfId="6" applyFont="1"/>
    <xf numFmtId="0" fontId="23" fillId="0" borderId="0" xfId="6" applyFont="1" applyAlignment="1">
      <alignment horizontal="center"/>
    </xf>
    <xf numFmtId="171" fontId="4" fillId="0" borderId="0" xfId="7" applyFont="1" applyAlignment="1">
      <alignment horizontal="left"/>
    </xf>
    <xf numFmtId="171" fontId="0" fillId="0" borderId="0" xfId="7" applyFont="1" applyAlignment="1">
      <alignment horizontal="center"/>
    </xf>
    <xf numFmtId="0" fontId="24" fillId="0" borderId="20" xfId="6" applyFont="1" applyBorder="1" applyAlignment="1">
      <alignment horizontal="center" vertical="center" wrapText="1"/>
    </xf>
    <xf numFmtId="0" fontId="24" fillId="0" borderId="21" xfId="6" applyFont="1" applyBorder="1" applyAlignment="1">
      <alignment horizontal="left" vertical="center" wrapText="1"/>
    </xf>
    <xf numFmtId="0" fontId="24" fillId="0" borderId="5" xfId="6" applyFont="1" applyBorder="1" applyAlignment="1">
      <alignment horizontal="left" vertical="center" wrapText="1"/>
    </xf>
    <xf numFmtId="0" fontId="24" fillId="0" borderId="8" xfId="6" applyFont="1" applyBorder="1" applyAlignment="1">
      <alignment horizontal="left" vertical="center" wrapText="1"/>
    </xf>
    <xf numFmtId="172" fontId="23" fillId="0" borderId="29" xfId="6" applyNumberFormat="1" applyFont="1" applyBorder="1" applyAlignment="1">
      <alignment horizontal="left"/>
    </xf>
    <xf numFmtId="10" fontId="23" fillId="0" borderId="30" xfId="6" applyNumberFormat="1" applyFont="1" applyBorder="1" applyAlignment="1">
      <alignment horizontal="left"/>
    </xf>
    <xf numFmtId="0" fontId="23" fillId="0" borderId="31" xfId="6" applyFont="1" applyBorder="1"/>
    <xf numFmtId="0" fontId="18" fillId="0" borderId="31" xfId="6" applyFont="1" applyBorder="1"/>
    <xf numFmtId="171" fontId="6" fillId="0" borderId="22" xfId="7" applyFont="1" applyBorder="1" applyAlignment="1">
      <alignment horizontal="center" vertical="center" wrapText="1"/>
    </xf>
    <xf numFmtId="173" fontId="6" fillId="0" borderId="4" xfId="1" applyNumberFormat="1" applyFont="1" applyBorder="1" applyAlignment="1">
      <alignment horizontal="center" vertical="center"/>
    </xf>
    <xf numFmtId="0" fontId="24" fillId="0" borderId="32" xfId="6" applyFont="1" applyBorder="1" applyAlignment="1">
      <alignment horizontal="center"/>
    </xf>
    <xf numFmtId="0" fontId="24" fillId="0" borderId="12" xfId="6" applyFont="1" applyBorder="1" applyAlignment="1">
      <alignment horizontal="center"/>
    </xf>
    <xf numFmtId="174" fontId="24" fillId="0" borderId="33" xfId="6" applyNumberFormat="1" applyFont="1" applyBorder="1" applyAlignment="1">
      <alignment horizontal="center"/>
    </xf>
    <xf numFmtId="174" fontId="24" fillId="0" borderId="34" xfId="6" applyNumberFormat="1" applyFont="1" applyBorder="1" applyAlignment="1">
      <alignment horizontal="center"/>
    </xf>
    <xf numFmtId="173" fontId="1" fillId="0" borderId="35" xfId="1" applyNumberFormat="1" applyBorder="1" applyAlignment="1">
      <alignment horizontal="right" shrinkToFit="1"/>
    </xf>
    <xf numFmtId="173" fontId="0" fillId="0" borderId="9" xfId="1" applyNumberFormat="1" applyFont="1" applyBorder="1" applyAlignment="1">
      <alignment horizontal="center" vertical="center"/>
    </xf>
    <xf numFmtId="10" fontId="11" fillId="0" borderId="36" xfId="8" applyNumberFormat="1" applyFont="1" applyBorder="1" applyAlignment="1">
      <alignment horizontal="center"/>
    </xf>
    <xf numFmtId="10" fontId="11" fillId="0" borderId="37" xfId="8" applyNumberFormat="1" applyFont="1" applyBorder="1" applyAlignment="1">
      <alignment horizontal="center"/>
    </xf>
    <xf numFmtId="10" fontId="11" fillId="0" borderId="38" xfId="8" applyNumberFormat="1" applyFont="1" applyBorder="1" applyAlignment="1">
      <alignment horizontal="center"/>
    </xf>
    <xf numFmtId="171" fontId="0" fillId="0" borderId="31" xfId="7" applyFont="1" applyBorder="1" applyAlignment="1">
      <alignment horizontal="right" shrinkToFit="1"/>
    </xf>
    <xf numFmtId="173" fontId="0" fillId="0" borderId="1" xfId="1" applyNumberFormat="1" applyFont="1" applyBorder="1" applyAlignment="1">
      <alignment horizontal="center" vertical="center"/>
    </xf>
    <xf numFmtId="10" fontId="25" fillId="0" borderId="39" xfId="8" applyNumberFormat="1" applyFont="1" applyBorder="1" applyAlignment="1" applyProtection="1">
      <alignment horizontal="center"/>
      <protection locked="0"/>
    </xf>
    <xf numFmtId="10" fontId="25" fillId="0" borderId="40" xfId="8" applyNumberFormat="1" applyFont="1" applyBorder="1" applyAlignment="1" applyProtection="1">
      <alignment horizontal="center"/>
      <protection locked="0"/>
    </xf>
    <xf numFmtId="10" fontId="25" fillId="0" borderId="41" xfId="8" applyNumberFormat="1" applyFont="1" applyBorder="1" applyAlignment="1" applyProtection="1">
      <alignment horizontal="center"/>
      <protection locked="0"/>
    </xf>
    <xf numFmtId="0" fontId="23" fillId="6" borderId="20" xfId="6" applyFont="1" applyFill="1" applyBorder="1"/>
    <xf numFmtId="0" fontId="23" fillId="6" borderId="21" xfId="6" applyFont="1" applyFill="1" applyBorder="1"/>
    <xf numFmtId="0" fontId="26" fillId="0" borderId="28" xfId="6" applyFont="1" applyBorder="1" applyAlignment="1">
      <alignment horizontal="left" vertical="top"/>
    </xf>
    <xf numFmtId="0" fontId="23" fillId="7" borderId="9" xfId="6" applyFont="1" applyFill="1" applyBorder="1"/>
    <xf numFmtId="0" fontId="23" fillId="7" borderId="1" xfId="6" applyFont="1" applyFill="1" applyBorder="1"/>
    <xf numFmtId="0" fontId="24" fillId="0" borderId="0" xfId="6" applyFont="1" applyAlignment="1">
      <alignment horizontal="left"/>
    </xf>
    <xf numFmtId="0" fontId="23" fillId="7" borderId="1" xfId="6" applyFont="1" applyFill="1" applyBorder="1" applyAlignment="1">
      <alignment horizontal="center"/>
    </xf>
    <xf numFmtId="0" fontId="23" fillId="7" borderId="2" xfId="6" applyFont="1" applyFill="1" applyBorder="1"/>
    <xf numFmtId="171" fontId="0" fillId="6" borderId="21" xfId="7" applyFont="1" applyFill="1" applyBorder="1" applyAlignment="1">
      <alignment horizontal="center"/>
    </xf>
    <xf numFmtId="0" fontId="23" fillId="6" borderId="22" xfId="6" applyFont="1" applyFill="1" applyBorder="1"/>
    <xf numFmtId="171" fontId="0" fillId="7" borderId="42" xfId="7" applyFont="1" applyFill="1" applyBorder="1" applyAlignment="1">
      <alignment horizontal="center"/>
    </xf>
    <xf numFmtId="171" fontId="0" fillId="7" borderId="43" xfId="7" applyFont="1" applyFill="1" applyBorder="1" applyAlignment="1">
      <alignment horizontal="right"/>
    </xf>
    <xf numFmtId="10" fontId="0" fillId="7" borderId="44" xfId="8" applyNumberFormat="1" applyFont="1" applyFill="1" applyBorder="1"/>
    <xf numFmtId="10" fontId="0" fillId="7" borderId="45" xfId="8" applyNumberFormat="1" applyFont="1" applyFill="1" applyBorder="1"/>
    <xf numFmtId="10" fontId="0" fillId="7" borderId="46" xfId="8" applyNumberFormat="1" applyFont="1" applyFill="1" applyBorder="1"/>
    <xf numFmtId="171" fontId="0" fillId="0" borderId="13" xfId="7" applyFont="1" applyBorder="1" applyAlignment="1">
      <alignment horizontal="center"/>
    </xf>
    <xf numFmtId="171" fontId="0" fillId="0" borderId="47" xfId="7" applyFont="1" applyBorder="1" applyAlignment="1">
      <alignment horizontal="right"/>
    </xf>
    <xf numFmtId="43" fontId="1" fillId="0" borderId="14" xfId="1" applyBorder="1" applyAlignment="1">
      <alignment shrinkToFit="1"/>
    </xf>
    <xf numFmtId="43" fontId="1" fillId="0" borderId="15" xfId="1" applyBorder="1" applyAlignment="1">
      <alignment shrinkToFit="1"/>
    </xf>
    <xf numFmtId="43" fontId="1" fillId="0" borderId="16" xfId="1" applyBorder="1" applyAlignment="1">
      <alignment shrinkToFit="1"/>
    </xf>
    <xf numFmtId="171" fontId="0" fillId="7" borderId="13" xfId="7" applyFont="1" applyFill="1" applyBorder="1" applyAlignment="1">
      <alignment horizontal="center"/>
    </xf>
    <xf numFmtId="171" fontId="0" fillId="7" borderId="47" xfId="7" applyFont="1" applyFill="1" applyBorder="1" applyAlignment="1">
      <alignment horizontal="right"/>
    </xf>
    <xf numFmtId="43" fontId="1" fillId="7" borderId="14" xfId="1" applyFill="1" applyBorder="1" applyAlignment="1">
      <alignment shrinkToFit="1"/>
    </xf>
    <xf numFmtId="43" fontId="1" fillId="7" borderId="15" xfId="1" applyFill="1" applyBorder="1" applyAlignment="1">
      <alignment shrinkToFit="1"/>
    </xf>
    <xf numFmtId="43" fontId="1" fillId="7" borderId="16" xfId="1" applyFill="1" applyBorder="1" applyAlignment="1">
      <alignment shrinkToFit="1"/>
    </xf>
    <xf numFmtId="171" fontId="0" fillId="0" borderId="29" xfId="7" applyFont="1" applyBorder="1" applyAlignment="1">
      <alignment horizontal="center"/>
    </xf>
    <xf numFmtId="171" fontId="0" fillId="0" borderId="35" xfId="7" applyFont="1" applyBorder="1" applyAlignment="1">
      <alignment horizontal="right"/>
    </xf>
    <xf numFmtId="43" fontId="1" fillId="0" borderId="48" xfId="1" applyBorder="1" applyAlignment="1">
      <alignment shrinkToFit="1"/>
    </xf>
    <xf numFmtId="43" fontId="1" fillId="0" borderId="18" xfId="1" applyBorder="1" applyAlignment="1">
      <alignment shrinkToFit="1"/>
    </xf>
    <xf numFmtId="43" fontId="1" fillId="0" borderId="19" xfId="1" applyBorder="1" applyAlignment="1">
      <alignment shrinkToFit="1"/>
    </xf>
    <xf numFmtId="171" fontId="6" fillId="7" borderId="49" xfId="7" applyFont="1" applyFill="1" applyBorder="1" applyAlignment="1">
      <alignment horizontal="center"/>
    </xf>
    <xf numFmtId="171" fontId="6" fillId="7" borderId="50" xfId="7" applyFont="1" applyFill="1" applyBorder="1" applyAlignment="1">
      <alignment horizontal="right"/>
    </xf>
    <xf numFmtId="171" fontId="6" fillId="7" borderId="23" xfId="7" applyFont="1" applyFill="1" applyBorder="1" applyAlignment="1">
      <alignment shrinkToFit="1"/>
    </xf>
    <xf numFmtId="171" fontId="6" fillId="7" borderId="25" xfId="7" applyFont="1" applyFill="1" applyBorder="1" applyAlignment="1">
      <alignment shrinkToFit="1"/>
    </xf>
    <xf numFmtId="171" fontId="6" fillId="7" borderId="24" xfId="7" applyFont="1" applyFill="1" applyBorder="1" applyAlignment="1">
      <alignment shrinkToFit="1"/>
    </xf>
    <xf numFmtId="0" fontId="23" fillId="0" borderId="2" xfId="6" applyFont="1" applyBorder="1" applyAlignment="1">
      <alignment horizontal="left"/>
    </xf>
    <xf numFmtId="0" fontId="23" fillId="0" borderId="0" xfId="6" applyFont="1" applyAlignment="1">
      <alignment wrapText="1"/>
    </xf>
    <xf numFmtId="0" fontId="23" fillId="0" borderId="7" xfId="6" applyFont="1" applyBorder="1"/>
    <xf numFmtId="0" fontId="23" fillId="0" borderId="7" xfId="6" applyFont="1" applyBorder="1" applyAlignment="1">
      <alignment horizontal="left"/>
    </xf>
    <xf numFmtId="0" fontId="23" fillId="0" borderId="2" xfId="6" applyFont="1" applyBorder="1" applyAlignment="1">
      <alignment horizontal="center"/>
    </xf>
    <xf numFmtId="0" fontId="0" fillId="0" borderId="52" xfId="0" applyBorder="1"/>
    <xf numFmtId="0" fontId="0" fillId="0" borderId="53" xfId="0" applyBorder="1"/>
    <xf numFmtId="0" fontId="24" fillId="0" borderId="55" xfId="6" applyFont="1" applyBorder="1"/>
    <xf numFmtId="0" fontId="23" fillId="0" borderId="56" xfId="6" applyFont="1" applyBorder="1"/>
    <xf numFmtId="0" fontId="6" fillId="0" borderId="55" xfId="7" applyNumberFormat="1" applyFont="1" applyBorder="1" applyAlignment="1">
      <alignment horizontal="left"/>
    </xf>
    <xf numFmtId="171" fontId="6" fillId="0" borderId="55" xfId="7" applyFont="1" applyBorder="1" applyAlignment="1">
      <alignment horizontal="left"/>
    </xf>
    <xf numFmtId="171" fontId="0" fillId="0" borderId="27" xfId="7" applyFont="1" applyBorder="1" applyAlignment="1">
      <alignment horizontal="center"/>
    </xf>
    <xf numFmtId="171" fontId="0" fillId="0" borderId="56" xfId="7" applyFont="1" applyBorder="1" applyAlignment="1">
      <alignment horizontal="center"/>
    </xf>
    <xf numFmtId="0" fontId="23" fillId="0" borderId="27" xfId="6" applyFont="1" applyBorder="1"/>
    <xf numFmtId="0" fontId="24" fillId="0" borderId="54" xfId="6" applyFont="1" applyBorder="1" applyAlignment="1">
      <alignment horizontal="center"/>
    </xf>
    <xf numFmtId="172" fontId="23" fillId="11" borderId="29" xfId="6" applyNumberFormat="1" applyFont="1" applyFill="1" applyBorder="1" applyAlignment="1">
      <alignment horizontal="left"/>
    </xf>
    <xf numFmtId="10" fontId="24" fillId="11" borderId="30" xfId="6" applyNumberFormat="1" applyFont="1" applyFill="1" applyBorder="1" applyAlignment="1">
      <alignment horizontal="left"/>
    </xf>
    <xf numFmtId="173" fontId="2" fillId="11" borderId="35" xfId="1" applyNumberFormat="1" applyFont="1" applyFill="1" applyBorder="1" applyAlignment="1">
      <alignment horizontal="right" shrinkToFit="1"/>
    </xf>
    <xf numFmtId="0" fontId="23" fillId="11" borderId="31" xfId="6" applyFont="1" applyFill="1" applyBorder="1"/>
    <xf numFmtId="0" fontId="18" fillId="11" borderId="31" xfId="6" applyFont="1" applyFill="1" applyBorder="1"/>
    <xf numFmtId="171" fontId="0" fillId="11" borderId="31" xfId="7" applyFont="1" applyFill="1" applyBorder="1" applyAlignment="1">
      <alignment horizontal="right" shrinkToFit="1"/>
    </xf>
    <xf numFmtId="172" fontId="23" fillId="8" borderId="29" xfId="6" applyNumberFormat="1" applyFont="1" applyFill="1" applyBorder="1" applyAlignment="1">
      <alignment horizontal="left"/>
    </xf>
    <xf numFmtId="10" fontId="23" fillId="8" borderId="30" xfId="6" applyNumberFormat="1" applyFont="1" applyFill="1" applyBorder="1" applyAlignment="1">
      <alignment horizontal="left"/>
    </xf>
    <xf numFmtId="173" fontId="1" fillId="8" borderId="35" xfId="1" applyNumberFormat="1" applyFill="1" applyBorder="1" applyAlignment="1">
      <alignment horizontal="right" shrinkToFit="1"/>
    </xf>
    <xf numFmtId="0" fontId="23" fillId="8" borderId="31" xfId="6" applyFont="1" applyFill="1" applyBorder="1"/>
    <xf numFmtId="0" fontId="18" fillId="8" borderId="31" xfId="6" applyFont="1" applyFill="1" applyBorder="1"/>
    <xf numFmtId="171" fontId="0" fillId="8" borderId="31" xfId="7" applyFont="1" applyFill="1" applyBorder="1" applyAlignment="1">
      <alignment horizontal="right" shrinkToFit="1"/>
    </xf>
    <xf numFmtId="0" fontId="23" fillId="0" borderId="26" xfId="6" applyFont="1" applyBorder="1" applyAlignment="1">
      <alignment horizontal="center"/>
    </xf>
    <xf numFmtId="0" fontId="6" fillId="0" borderId="0" xfId="4" applyFont="1" applyAlignment="1">
      <alignment vertical="top"/>
    </xf>
    <xf numFmtId="0" fontId="6" fillId="0" borderId="27" xfId="0" applyFont="1" applyBorder="1"/>
    <xf numFmtId="0" fontId="0" fillId="0" borderId="51" xfId="0" applyBorder="1" applyAlignment="1">
      <alignment horizontal="center" wrapText="1"/>
    </xf>
  </cellXfs>
  <cellStyles count="9">
    <cellStyle name="Moeda_Composicao BDI v2.1" xfId="5" xr:uid="{012FCEC0-D011-425A-8212-7CBE40486F3E}"/>
    <cellStyle name="Normal" xfId="0" builtinId="0"/>
    <cellStyle name="Normal 2" xfId="4" xr:uid="{542D0079-68DC-45DE-9F12-A5C728C3F6E1}"/>
    <cellStyle name="Normal 3" xfId="6" xr:uid="{0E0AA82F-50F3-4C5D-806F-4B74D8BF33FD}"/>
    <cellStyle name="Normal_FICHA DE VERIFICAÇÃO PRELIMINAR - Plano R" xfId="3" xr:uid="{41813B91-2B72-4F14-8267-5C81F690956E}"/>
    <cellStyle name="Porcentagem" xfId="2" builtinId="5"/>
    <cellStyle name="Porcentagem 2" xfId="8" xr:uid="{14EF9A98-6631-42BB-8E04-57C1503D6615}"/>
    <cellStyle name="Vírgula" xfId="1" builtinId="3"/>
    <cellStyle name="Vírgula 2" xfId="7" xr:uid="{74E83752-7494-4C6A-8967-348B5E392893}"/>
  </cellStyles>
  <dxfs count="140">
    <dxf>
      <font>
        <color theme="0"/>
      </font>
      <border>
        <left/>
        <right/>
      </border>
    </dxf>
    <dxf>
      <font>
        <b val="0"/>
        <condense val="0"/>
        <extend val="0"/>
        <color indexed="9"/>
      </font>
      <border>
        <left/>
      </border>
    </dxf>
    <dxf>
      <font>
        <color theme="0"/>
      </font>
      <border>
        <left/>
        <right/>
      </border>
    </dxf>
    <dxf>
      <font>
        <b val="0"/>
        <condense val="0"/>
        <extend val="0"/>
        <color indexed="9"/>
      </font>
      <border>
        <left/>
      </border>
    </dxf>
    <dxf>
      <font>
        <b val="0"/>
        <condense val="0"/>
        <extend val="0"/>
        <color indexed="44"/>
      </font>
    </dxf>
    <dxf>
      <font>
        <b val="0"/>
        <condense val="0"/>
        <extend val="0"/>
        <color indexed="9"/>
      </font>
    </dxf>
    <dxf>
      <font>
        <b val="0"/>
        <condense val="0"/>
        <extend val="0"/>
        <color indexed="44"/>
      </font>
    </dxf>
    <dxf>
      <font>
        <b val="0"/>
        <condense val="0"/>
        <extend val="0"/>
        <color indexed="9"/>
      </font>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dxf>
    <dxf>
      <font>
        <b/>
        <i val="0"/>
        <condense val="0"/>
        <extend val="0"/>
        <color indexed="9"/>
      </font>
      <fill>
        <patternFill patternType="none">
          <fgColor indexed="64"/>
          <bgColor indexed="65"/>
        </patternFill>
      </fill>
      <border>
        <left/>
        <right/>
        <top style="thin">
          <color indexed="64"/>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border>
        <top style="thin">
          <color indexed="64"/>
        </top>
      </border>
    </dxf>
    <dxf>
      <border>
        <left style="thin">
          <color indexed="8"/>
        </left>
        <right style="thin">
          <color indexed="8"/>
        </right>
        <top/>
        <bottom/>
      </border>
    </dxf>
    <dxf>
      <font>
        <b/>
        <i val="0"/>
        <condense val="0"/>
        <extend val="0"/>
        <color indexed="10"/>
      </font>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2" Type="http://schemas.openxmlformats.org/officeDocument/2006/relationships/hyperlink" Target="#OR&#199;AMENTO!M13"/><Relationship Id="rId1" Type="http://schemas.openxmlformats.org/officeDocument/2006/relationships/hyperlink" Target="#Menu!E6"/></Relationships>
</file>

<file path=xl/drawings/drawing1.xml><?xml version="1.0" encoding="utf-8"?>
<xdr:wsDr xmlns:xdr="http://schemas.openxmlformats.org/drawingml/2006/spreadsheetDrawing" xmlns:a="http://schemas.openxmlformats.org/drawingml/2006/main">
  <xdr:twoCellAnchor>
    <xdr:from>
      <xdr:col>16</xdr:col>
      <xdr:colOff>9102</xdr:colOff>
      <xdr:row>8</xdr:row>
      <xdr:rowOff>152400</xdr:rowOff>
    </xdr:from>
    <xdr:to>
      <xdr:col>20</xdr:col>
      <xdr:colOff>1026793</xdr:colOff>
      <xdr:row>9</xdr:row>
      <xdr:rowOff>0</xdr:rowOff>
    </xdr:to>
    <xdr:sp macro="" textlink="" fLocksText="0">
      <xdr:nvSpPr>
        <xdr:cNvPr id="3" name="TextBoxArred">
          <a:extLst>
            <a:ext uri="{FF2B5EF4-FFF2-40B4-BE49-F238E27FC236}">
              <a16:creationId xmlns:a16="http://schemas.microsoft.com/office/drawing/2014/main" id="{24F0DBDF-411C-44AE-B631-FA2CDFFDC352}"/>
            </a:ext>
          </a:extLst>
        </xdr:cNvPr>
        <xdr:cNvSpPr txBox="1">
          <a:spLocks noChangeArrowheads="1"/>
        </xdr:cNvSpPr>
      </xdr:nvSpPr>
      <xdr:spPr bwMode="auto">
        <a:xfrm flipH="1">
          <a:off x="9457902" y="1438275"/>
          <a:ext cx="4675291" cy="369618"/>
        </a:xfrm>
        <a:prstGeom prst="rect">
          <a:avLst/>
        </a:prstGeom>
        <a:noFill/>
        <a:ln w="6480">
          <a:solidFill>
            <a:srgbClr val="000000"/>
          </a:solidFill>
          <a:miter lim="800000"/>
          <a:headEnd/>
          <a:tailEnd/>
        </a:ln>
        <a:effectLst/>
      </xdr:spPr>
      <xdr:txBody>
        <a:bodyPr vertOverflow="clip" wrap="square" lIns="27360" tIns="22680" rIns="27360" bIns="0" anchor="t"/>
        <a:lstStyle/>
        <a:p>
          <a:pPr algn="ctr" rtl="0">
            <a:defRPr sz="1000"/>
          </a:pPr>
          <a:r>
            <a:rPr lang="pt-BR" sz="1000" b="0" i="0" u="none" strike="noStrike" baseline="0">
              <a:solidFill>
                <a:srgbClr val="000000"/>
              </a:solidFill>
              <a:latin typeface="Arial"/>
              <a:cs typeface="Arial"/>
            </a:rPr>
            <a:t>Considerar valores arredondados com (0,00)</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7</xdr:col>
      <xdr:colOff>287020</xdr:colOff>
      <xdr:row>1</xdr:row>
      <xdr:rowOff>38523</xdr:rowOff>
    </xdr:from>
    <xdr:to>
      <xdr:col>8</xdr:col>
      <xdr:colOff>146485</xdr:colOff>
      <xdr:row>3</xdr:row>
      <xdr:rowOff>8644</xdr:rowOff>
    </xdr:to>
    <xdr:sp macro="" textlink="" fLocksText="0">
      <xdr:nvSpPr>
        <xdr:cNvPr id="3" name="AutoShape 67">
          <a:hlinkClick xmlns:r="http://schemas.openxmlformats.org/officeDocument/2006/relationships" r:id="rId1"/>
          <a:extLst>
            <a:ext uri="{FF2B5EF4-FFF2-40B4-BE49-F238E27FC236}">
              <a16:creationId xmlns:a16="http://schemas.microsoft.com/office/drawing/2014/main" id="{3A8118A9-2369-4737-A782-3649A9576B1F}"/>
            </a:ext>
          </a:extLst>
        </xdr:cNvPr>
        <xdr:cNvSpPr>
          <a:spLocks noChangeArrowheads="1"/>
        </xdr:cNvSpPr>
      </xdr:nvSpPr>
      <xdr:spPr bwMode="auto">
        <a:xfrm>
          <a:off x="287020" y="238548"/>
          <a:ext cx="573840" cy="293971"/>
        </a:xfrm>
        <a:prstGeom prst="roundRect">
          <a:avLst>
            <a:gd name="adj" fmla="val 16667"/>
          </a:avLst>
        </a:prstGeom>
        <a:solidFill>
          <a:srgbClr val="99CCFF"/>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MENU</a:t>
          </a:r>
        </a:p>
      </xdr:txBody>
    </xdr:sp>
    <xdr:clientData/>
  </xdr:twoCellAnchor>
  <xdr:twoCellAnchor>
    <xdr:from>
      <xdr:col>7</xdr:col>
      <xdr:colOff>287019</xdr:colOff>
      <xdr:row>3</xdr:row>
      <xdr:rowOff>47625</xdr:rowOff>
    </xdr:from>
    <xdr:to>
      <xdr:col>8</xdr:col>
      <xdr:colOff>146484</xdr:colOff>
      <xdr:row>5</xdr:row>
      <xdr:rowOff>42267</xdr:rowOff>
    </xdr:to>
    <xdr:sp macro="" textlink="" fLocksText="0">
      <xdr:nvSpPr>
        <xdr:cNvPr id="4" name="AutoShape 67">
          <a:hlinkClick xmlns:r="http://schemas.openxmlformats.org/officeDocument/2006/relationships" r:id="rId2"/>
          <a:extLst>
            <a:ext uri="{FF2B5EF4-FFF2-40B4-BE49-F238E27FC236}">
              <a16:creationId xmlns:a16="http://schemas.microsoft.com/office/drawing/2014/main" id="{43D9E206-92B1-4793-8C84-863CBB53B70F}"/>
            </a:ext>
          </a:extLst>
        </xdr:cNvPr>
        <xdr:cNvSpPr>
          <a:spLocks noChangeArrowheads="1"/>
        </xdr:cNvSpPr>
      </xdr:nvSpPr>
      <xdr:spPr bwMode="auto">
        <a:xfrm>
          <a:off x="287019" y="571500"/>
          <a:ext cx="573840" cy="318492"/>
        </a:xfrm>
        <a:prstGeom prst="roundRect">
          <a:avLst>
            <a:gd name="adj" fmla="val 16667"/>
          </a:avLst>
        </a:prstGeom>
        <a:solidFill>
          <a:srgbClr val="99CCFF"/>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panose="020F0502020204030204" pitchFamily="34" charset="0"/>
            </a:rPr>
            <a:t>→</a:t>
          </a:r>
          <a:endParaRPr lang="pt-BR" sz="1100" b="1" i="0" u="none" strike="noStrike" baseline="0">
            <a:solidFill>
              <a:srgbClr val="000000"/>
            </a:solidFill>
            <a:latin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zane.almeida/Desktop/Andre/THEODORO%20BORN/Theodoro%20Born_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row r="4">
          <cell r="O4">
            <v>1</v>
          </cell>
        </row>
      </sheetData>
      <sheetData sheetId="1">
        <row r="4">
          <cell r="F4" t="str">
            <v>OGU</v>
          </cell>
        </row>
        <row r="5">
          <cell r="F5" t="str">
            <v>Prefeitura Municipal de Pelotas</v>
          </cell>
        </row>
        <row r="6">
          <cell r="F6" t="str">
            <v>Pelotas/RS</v>
          </cell>
        </row>
        <row r="7">
          <cell r="F7" t="str">
            <v>1090.511-91/2023</v>
          </cell>
        </row>
        <row r="8">
          <cell r="F8" t="str">
            <v>950141/2023</v>
          </cell>
        </row>
        <row r="16">
          <cell r="F16" t="str">
            <v>Theodoro Born - Etapa 2</v>
          </cell>
        </row>
        <row r="17">
          <cell r="F17" t="str">
            <v>Requalificação Estacas 0+160 a 0+460</v>
          </cell>
        </row>
        <row r="18">
          <cell r="F18" t="str">
            <v>NÃO DESONERADO</v>
          </cell>
        </row>
        <row r="22">
          <cell r="F22" t="str">
            <v>VINICIUS PIRES FERREIRA</v>
          </cell>
        </row>
        <row r="23">
          <cell r="F23" t="str">
            <v>150330</v>
          </cell>
        </row>
        <row r="24">
          <cell r="F24" t="str">
            <v>12798668</v>
          </cell>
        </row>
      </sheetData>
      <sheetData sheetId="2"/>
      <sheetData sheetId="3">
        <row r="29">
          <cell r="S29">
            <v>0.23699999999999999</v>
          </cell>
        </row>
        <row r="30">
          <cell r="S30">
            <v>0.23699999999999999</v>
          </cell>
        </row>
        <row r="69">
          <cell r="S69">
            <v>0.16800000000000001</v>
          </cell>
        </row>
        <row r="70">
          <cell r="S70">
            <v>0.16800000000000001</v>
          </cell>
        </row>
        <row r="109">
          <cell r="S109">
            <v>0</v>
          </cell>
        </row>
        <row r="110">
          <cell r="S110">
            <v>0</v>
          </cell>
        </row>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row r="14">
          <cell r="E14" t="str">
            <v>n1</v>
          </cell>
        </row>
        <row r="16">
          <cell r="E16">
            <v>1</v>
          </cell>
        </row>
        <row r="17">
          <cell r="E17">
            <v>1</v>
          </cell>
        </row>
        <row r="18">
          <cell r="E18">
            <v>1</v>
          </cell>
        </row>
        <row r="19">
          <cell r="E19">
            <v>1</v>
          </cell>
        </row>
        <row r="20">
          <cell r="E20">
            <v>1</v>
          </cell>
        </row>
        <row r="21">
          <cell r="E21">
            <v>1</v>
          </cell>
        </row>
        <row r="22">
          <cell r="E22">
            <v>1</v>
          </cell>
        </row>
        <row r="23">
          <cell r="E23">
            <v>1</v>
          </cell>
        </row>
        <row r="24">
          <cell r="E24">
            <v>1</v>
          </cell>
        </row>
        <row r="25">
          <cell r="E25">
            <v>1</v>
          </cell>
        </row>
        <row r="26">
          <cell r="E26">
            <v>1</v>
          </cell>
        </row>
        <row r="27">
          <cell r="E27">
            <v>1</v>
          </cell>
        </row>
        <row r="28">
          <cell r="E28">
            <v>1</v>
          </cell>
        </row>
        <row r="29">
          <cell r="E29">
            <v>1</v>
          </cell>
        </row>
        <row r="30">
          <cell r="E30">
            <v>1</v>
          </cell>
        </row>
        <row r="31">
          <cell r="E31">
            <v>1</v>
          </cell>
        </row>
        <row r="32">
          <cell r="E32">
            <v>1</v>
          </cell>
        </row>
        <row r="33">
          <cell r="E33">
            <v>1</v>
          </cell>
        </row>
        <row r="34">
          <cell r="E34">
            <v>1</v>
          </cell>
        </row>
        <row r="35">
          <cell r="E35">
            <v>1</v>
          </cell>
        </row>
        <row r="36">
          <cell r="E36">
            <v>1</v>
          </cell>
        </row>
        <row r="37">
          <cell r="E37">
            <v>1</v>
          </cell>
        </row>
        <row r="38">
          <cell r="E38">
            <v>1</v>
          </cell>
        </row>
        <row r="39">
          <cell r="E39">
            <v>1</v>
          </cell>
        </row>
        <row r="40">
          <cell r="E40">
            <v>1</v>
          </cell>
        </row>
        <row r="41">
          <cell r="E41">
            <v>1</v>
          </cell>
        </row>
        <row r="42">
          <cell r="E42">
            <v>1</v>
          </cell>
        </row>
        <row r="43">
          <cell r="E43">
            <v>1</v>
          </cell>
        </row>
        <row r="44">
          <cell r="E44">
            <v>1</v>
          </cell>
        </row>
        <row r="45">
          <cell r="E45">
            <v>1</v>
          </cell>
        </row>
        <row r="46">
          <cell r="E46">
            <v>1</v>
          </cell>
        </row>
        <row r="47">
          <cell r="E47">
            <v>1</v>
          </cell>
        </row>
        <row r="48">
          <cell r="E48">
            <v>1</v>
          </cell>
        </row>
        <row r="49">
          <cell r="E49">
            <v>1</v>
          </cell>
        </row>
        <row r="50">
          <cell r="E50">
            <v>1</v>
          </cell>
        </row>
        <row r="51">
          <cell r="E51">
            <v>1</v>
          </cell>
        </row>
        <row r="52">
          <cell r="E52">
            <v>1</v>
          </cell>
        </row>
        <row r="53">
          <cell r="E53">
            <v>1</v>
          </cell>
        </row>
        <row r="54">
          <cell r="E54">
            <v>1</v>
          </cell>
        </row>
        <row r="55">
          <cell r="E55">
            <v>1</v>
          </cell>
        </row>
        <row r="56">
          <cell r="E56">
            <v>1</v>
          </cell>
        </row>
        <row r="57">
          <cell r="E57">
            <v>1</v>
          </cell>
        </row>
        <row r="58">
          <cell r="E58">
            <v>1</v>
          </cell>
        </row>
        <row r="59">
          <cell r="E59">
            <v>1</v>
          </cell>
        </row>
        <row r="60">
          <cell r="E60">
            <v>1</v>
          </cell>
        </row>
        <row r="61">
          <cell r="E61">
            <v>1</v>
          </cell>
        </row>
        <row r="62">
          <cell r="E62">
            <v>1</v>
          </cell>
        </row>
        <row r="63">
          <cell r="E63">
            <v>1</v>
          </cell>
        </row>
        <row r="64">
          <cell r="E64">
            <v>1</v>
          </cell>
        </row>
        <row r="65">
          <cell r="E65">
            <v>1</v>
          </cell>
        </row>
        <row r="66">
          <cell r="E66">
            <v>1</v>
          </cell>
        </row>
        <row r="67">
          <cell r="E67">
            <v>1</v>
          </cell>
        </row>
        <row r="68">
          <cell r="E68">
            <v>1</v>
          </cell>
        </row>
        <row r="69">
          <cell r="E69">
            <v>1</v>
          </cell>
        </row>
        <row r="70">
          <cell r="E70">
            <v>1</v>
          </cell>
        </row>
        <row r="71">
          <cell r="E71">
            <v>1</v>
          </cell>
        </row>
        <row r="72">
          <cell r="E72">
            <v>1</v>
          </cell>
        </row>
        <row r="73">
          <cell r="E73">
            <v>1</v>
          </cell>
        </row>
        <row r="74">
          <cell r="E74">
            <v>1</v>
          </cell>
        </row>
        <row r="75">
          <cell r="E75">
            <v>1</v>
          </cell>
        </row>
        <row r="76">
          <cell r="E76">
            <v>1</v>
          </cell>
        </row>
        <row r="77">
          <cell r="E77">
            <v>1</v>
          </cell>
        </row>
        <row r="78">
          <cell r="E78">
            <v>1</v>
          </cell>
        </row>
        <row r="79">
          <cell r="E79">
            <v>1</v>
          </cell>
        </row>
        <row r="80">
          <cell r="E80">
            <v>1</v>
          </cell>
        </row>
        <row r="81">
          <cell r="E81">
            <v>1</v>
          </cell>
        </row>
        <row r="82">
          <cell r="E82">
            <v>1</v>
          </cell>
        </row>
        <row r="83">
          <cell r="E83">
            <v>1</v>
          </cell>
        </row>
        <row r="84">
          <cell r="E84">
            <v>1</v>
          </cell>
        </row>
        <row r="85">
          <cell r="E85">
            <v>1</v>
          </cell>
        </row>
        <row r="86">
          <cell r="E86">
            <v>1</v>
          </cell>
        </row>
        <row r="87">
          <cell r="E87">
            <v>1</v>
          </cell>
        </row>
        <row r="88">
          <cell r="E88">
            <v>1</v>
          </cell>
        </row>
        <row r="89">
          <cell r="E89">
            <v>1</v>
          </cell>
        </row>
        <row r="90">
          <cell r="E90">
            <v>1</v>
          </cell>
        </row>
        <row r="91">
          <cell r="E91">
            <v>1</v>
          </cell>
        </row>
        <row r="92">
          <cell r="E92">
            <v>1</v>
          </cell>
        </row>
        <row r="93">
          <cell r="E93">
            <v>1</v>
          </cell>
        </row>
        <row r="94">
          <cell r="E94">
            <v>1</v>
          </cell>
        </row>
        <row r="95">
          <cell r="E95">
            <v>1</v>
          </cell>
        </row>
        <row r="96">
          <cell r="E96">
            <v>1</v>
          </cell>
        </row>
        <row r="97">
          <cell r="E97">
            <v>1</v>
          </cell>
        </row>
        <row r="98">
          <cell r="E98">
            <v>1</v>
          </cell>
        </row>
        <row r="99">
          <cell r="E99">
            <v>1</v>
          </cell>
        </row>
        <row r="100">
          <cell r="E100">
            <v>1</v>
          </cell>
        </row>
        <row r="101">
          <cell r="E101">
            <v>1</v>
          </cell>
        </row>
        <row r="102">
          <cell r="E102">
            <v>1</v>
          </cell>
        </row>
        <row r="103">
          <cell r="E103">
            <v>1</v>
          </cell>
        </row>
        <row r="104">
          <cell r="E104">
            <v>1</v>
          </cell>
        </row>
        <row r="105">
          <cell r="E105">
            <v>1</v>
          </cell>
        </row>
        <row r="106">
          <cell r="E106">
            <v>1</v>
          </cell>
        </row>
        <row r="107">
          <cell r="E107">
            <v>1</v>
          </cell>
        </row>
        <row r="108">
          <cell r="E108">
            <v>1</v>
          </cell>
        </row>
        <row r="109">
          <cell r="E109">
            <v>1</v>
          </cell>
        </row>
        <row r="110">
          <cell r="E110">
            <v>1</v>
          </cell>
        </row>
        <row r="111">
          <cell r="E111">
            <v>1</v>
          </cell>
        </row>
        <row r="112">
          <cell r="E112">
            <v>1</v>
          </cell>
        </row>
        <row r="113">
          <cell r="E113">
            <v>1</v>
          </cell>
        </row>
        <row r="114">
          <cell r="E114">
            <v>1</v>
          </cell>
        </row>
        <row r="115">
          <cell r="E115">
            <v>1</v>
          </cell>
        </row>
        <row r="116">
          <cell r="E116">
            <v>1</v>
          </cell>
        </row>
        <row r="117">
          <cell r="E117">
            <v>1</v>
          </cell>
        </row>
        <row r="118">
          <cell r="E118">
            <v>1</v>
          </cell>
        </row>
        <row r="119">
          <cell r="E119">
            <v>1</v>
          </cell>
        </row>
        <row r="120">
          <cell r="E120">
            <v>1</v>
          </cell>
        </row>
        <row r="121">
          <cell r="E121">
            <v>1</v>
          </cell>
        </row>
        <row r="122">
          <cell r="E122">
            <v>1</v>
          </cell>
        </row>
        <row r="123">
          <cell r="E123">
            <v>1</v>
          </cell>
        </row>
        <row r="124">
          <cell r="E124">
            <v>1</v>
          </cell>
        </row>
        <row r="125">
          <cell r="E125">
            <v>1</v>
          </cell>
        </row>
        <row r="126">
          <cell r="E126">
            <v>1</v>
          </cell>
        </row>
        <row r="127">
          <cell r="E127">
            <v>1</v>
          </cell>
        </row>
        <row r="128">
          <cell r="E128">
            <v>1</v>
          </cell>
        </row>
        <row r="129">
          <cell r="E129">
            <v>1</v>
          </cell>
        </row>
        <row r="130">
          <cell r="E130">
            <v>1</v>
          </cell>
        </row>
        <row r="131">
          <cell r="E131">
            <v>1</v>
          </cell>
        </row>
        <row r="132">
          <cell r="E132">
            <v>1</v>
          </cell>
        </row>
        <row r="133">
          <cell r="E133">
            <v>1</v>
          </cell>
        </row>
        <row r="134">
          <cell r="E134">
            <v>1</v>
          </cell>
        </row>
        <row r="135">
          <cell r="E135">
            <v>1</v>
          </cell>
        </row>
        <row r="136">
          <cell r="E136">
            <v>1</v>
          </cell>
        </row>
        <row r="137">
          <cell r="E137">
            <v>1</v>
          </cell>
        </row>
        <row r="138">
          <cell r="E138">
            <v>1</v>
          </cell>
        </row>
        <row r="139">
          <cell r="E139">
            <v>1</v>
          </cell>
        </row>
        <row r="140">
          <cell r="E140">
            <v>1</v>
          </cell>
        </row>
        <row r="141">
          <cell r="E141">
            <v>1</v>
          </cell>
        </row>
        <row r="142">
          <cell r="E142">
            <v>1</v>
          </cell>
        </row>
        <row r="143">
          <cell r="E143">
            <v>1</v>
          </cell>
        </row>
        <row r="144">
          <cell r="E144">
            <v>1</v>
          </cell>
        </row>
        <row r="145">
          <cell r="E145">
            <v>1</v>
          </cell>
        </row>
        <row r="146">
          <cell r="E146">
            <v>1</v>
          </cell>
        </row>
        <row r="147">
          <cell r="E147">
            <v>1</v>
          </cell>
        </row>
        <row r="148">
          <cell r="E148">
            <v>1</v>
          </cell>
        </row>
        <row r="149">
          <cell r="E149">
            <v>1</v>
          </cell>
        </row>
        <row r="150">
          <cell r="E150">
            <v>1</v>
          </cell>
        </row>
        <row r="151">
          <cell r="E151">
            <v>1</v>
          </cell>
        </row>
        <row r="152">
          <cell r="E152">
            <v>1</v>
          </cell>
        </row>
        <row r="153">
          <cell r="E153">
            <v>1</v>
          </cell>
        </row>
        <row r="154">
          <cell r="E154">
            <v>1</v>
          </cell>
        </row>
        <row r="155">
          <cell r="E155">
            <v>1</v>
          </cell>
        </row>
        <row r="156">
          <cell r="E156">
            <v>1</v>
          </cell>
        </row>
        <row r="157">
          <cell r="E157">
            <v>1</v>
          </cell>
        </row>
        <row r="158">
          <cell r="E158">
            <v>1</v>
          </cell>
        </row>
        <row r="159">
          <cell r="E159">
            <v>1</v>
          </cell>
        </row>
        <row r="160">
          <cell r="E160">
            <v>1</v>
          </cell>
        </row>
        <row r="161">
          <cell r="E161">
            <v>1</v>
          </cell>
        </row>
        <row r="162">
          <cell r="E162">
            <v>1</v>
          </cell>
        </row>
        <row r="163">
          <cell r="E163">
            <v>1</v>
          </cell>
        </row>
        <row r="164">
          <cell r="E164">
            <v>1</v>
          </cell>
        </row>
        <row r="165">
          <cell r="E165">
            <v>1</v>
          </cell>
        </row>
        <row r="166">
          <cell r="E166">
            <v>1</v>
          </cell>
        </row>
        <row r="167">
          <cell r="E167">
            <v>1</v>
          </cell>
        </row>
        <row r="168">
          <cell r="E168">
            <v>1</v>
          </cell>
        </row>
        <row r="169">
          <cell r="E169">
            <v>1</v>
          </cell>
        </row>
        <row r="170">
          <cell r="E170">
            <v>1</v>
          </cell>
        </row>
        <row r="171">
          <cell r="E171">
            <v>1</v>
          </cell>
        </row>
      </sheetData>
      <sheetData sheetId="5"/>
      <sheetData sheetId="6"/>
      <sheetData sheetId="7">
        <row r="10">
          <cell r="G10">
            <v>3</v>
          </cell>
        </row>
      </sheetData>
      <sheetData sheetId="8"/>
      <sheetData sheetId="9"/>
      <sheetData sheetId="10">
        <row r="3">
          <cell r="AA3">
            <v>3.0867961366799312E-2</v>
          </cell>
        </row>
        <row r="13">
          <cell r="A13">
            <v>0</v>
          </cell>
          <cell r="B13" t="str">
            <v>Busca</v>
          </cell>
        </row>
        <row r="14">
          <cell r="A14">
            <v>1</v>
          </cell>
          <cell r="B14" t="str">
            <v>Automático</v>
          </cell>
        </row>
        <row r="15">
          <cell r="A15">
            <v>2</v>
          </cell>
          <cell r="B15" t="str">
            <v>Branco</v>
          </cell>
        </row>
        <row r="16">
          <cell r="A16">
            <v>3</v>
          </cell>
          <cell r="B16" t="str">
            <v>Branco</v>
          </cell>
        </row>
        <row r="17">
          <cell r="A17">
            <v>4</v>
          </cell>
          <cell r="B17" t="str">
            <v>Branco</v>
          </cell>
        </row>
        <row r="18">
          <cell r="A18">
            <v>5</v>
          </cell>
          <cell r="B18" t="str">
            <v>Branco</v>
          </cell>
        </row>
        <row r="19">
          <cell r="A19">
            <v>6</v>
          </cell>
          <cell r="B19" t="str">
            <v>Branco</v>
          </cell>
        </row>
        <row r="20">
          <cell r="A20">
            <v>7</v>
          </cell>
          <cell r="B20" t="str">
            <v>Branco</v>
          </cell>
        </row>
        <row r="21">
          <cell r="A21">
            <v>8</v>
          </cell>
          <cell r="B21" t="str">
            <v>Branco</v>
          </cell>
        </row>
        <row r="22">
          <cell r="A22">
            <v>9</v>
          </cell>
          <cell r="B22" t="str">
            <v>Branco</v>
          </cell>
        </row>
        <row r="23">
          <cell r="A23">
            <v>10</v>
          </cell>
          <cell r="B23" t="str">
            <v>Branco</v>
          </cell>
        </row>
        <row r="24">
          <cell r="B24" t="str">
            <v>TR$</v>
          </cell>
        </row>
      </sheetData>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2C72E-96C9-4C4C-B06C-2A41D57300DE}">
  <sheetPr>
    <pageSetUpPr fitToPage="1"/>
  </sheetPr>
  <dimension ref="A1:AC175"/>
  <sheetViews>
    <sheetView topLeftCell="L157" workbookViewId="0">
      <selection activeCell="L1" sqref="L1:V175"/>
    </sheetView>
  </sheetViews>
  <sheetFormatPr defaultRowHeight="15" x14ac:dyDescent="0.25"/>
  <cols>
    <col min="1" max="1" width="5.5703125" hidden="1" customWidth="1"/>
    <col min="2" max="2" width="10.42578125" hidden="1" customWidth="1"/>
    <col min="3" max="3" width="5.5703125" hidden="1" customWidth="1"/>
    <col min="4" max="4" width="12.85546875" hidden="1" customWidth="1"/>
    <col min="5" max="5" width="8.7109375" hidden="1" customWidth="1"/>
    <col min="6" max="6" width="12.42578125" hidden="1" customWidth="1"/>
    <col min="7" max="7" width="14.5703125" hidden="1" customWidth="1"/>
    <col min="8" max="8" width="11.28515625" hidden="1" customWidth="1"/>
    <col min="9" max="9" width="13.42578125" hidden="1" customWidth="1"/>
    <col min="10" max="10" width="7.28515625" hidden="1" customWidth="1"/>
    <col min="11" max="11" width="7.5703125" hidden="1" customWidth="1"/>
    <col min="12" max="12" width="12.7109375" customWidth="1"/>
    <col min="13" max="14" width="15.7109375" customWidth="1"/>
    <col min="15" max="15" width="65.7109375" customWidth="1"/>
    <col min="16" max="16" width="10.7109375" customWidth="1"/>
    <col min="17" max="18" width="14.7109375" customWidth="1"/>
    <col min="19" max="19" width="10.7109375" customWidth="1"/>
    <col min="20" max="20" width="14.7109375" customWidth="1"/>
    <col min="21" max="21" width="15.7109375" customWidth="1"/>
    <col min="22" max="22" width="3.7109375" customWidth="1"/>
    <col min="23" max="23" width="3.7109375" hidden="1" customWidth="1"/>
    <col min="24" max="25" width="14.7109375" hidden="1" customWidth="1"/>
    <col min="240" max="250" width="0" hidden="1" customWidth="1"/>
    <col min="251" max="251" width="3.7109375" customWidth="1"/>
    <col min="252" max="253" width="8.7109375" customWidth="1"/>
    <col min="254" max="254" width="12.7109375" customWidth="1"/>
    <col min="255" max="256" width="15.7109375" customWidth="1"/>
    <col min="257" max="257" width="65.7109375" customWidth="1"/>
    <col min="258" max="258" width="10.7109375" customWidth="1"/>
    <col min="259" max="260" width="14.7109375" customWidth="1"/>
    <col min="261" max="261" width="10.7109375" customWidth="1"/>
    <col min="262" max="262" width="14.7109375" customWidth="1"/>
    <col min="263" max="263" width="15.7109375" customWidth="1"/>
    <col min="264" max="264" width="3.7109375" customWidth="1"/>
    <col min="265" max="267" width="0" hidden="1" customWidth="1"/>
    <col min="268" max="268" width="15.7109375" customWidth="1"/>
    <col min="269" max="271" width="0" hidden="1" customWidth="1"/>
    <col min="272" max="272" width="15.7109375" customWidth="1"/>
    <col min="274" max="274" width="1.7109375" customWidth="1"/>
    <col min="275" max="275" width="14.7109375" customWidth="1"/>
    <col min="276" max="276" width="1.7109375" customWidth="1"/>
    <col min="277" max="277" width="14.7109375" customWidth="1"/>
    <col min="278" max="279" width="15.7109375" customWidth="1"/>
    <col min="496" max="506" width="0" hidden="1" customWidth="1"/>
    <col min="507" max="507" width="3.7109375" customWidth="1"/>
    <col min="508" max="509" width="8.7109375" customWidth="1"/>
    <col min="510" max="510" width="12.7109375" customWidth="1"/>
    <col min="511" max="512" width="15.7109375" customWidth="1"/>
    <col min="513" max="513" width="65.7109375" customWidth="1"/>
    <col min="514" max="514" width="10.7109375" customWidth="1"/>
    <col min="515" max="516" width="14.7109375" customWidth="1"/>
    <col min="517" max="517" width="10.7109375" customWidth="1"/>
    <col min="518" max="518" width="14.7109375" customWidth="1"/>
    <col min="519" max="519" width="15.7109375" customWidth="1"/>
    <col min="520" max="520" width="3.7109375" customWidth="1"/>
    <col min="521" max="523" width="0" hidden="1" customWidth="1"/>
    <col min="524" max="524" width="15.7109375" customWidth="1"/>
    <col min="525" max="527" width="0" hidden="1" customWidth="1"/>
    <col min="528" max="528" width="15.7109375" customWidth="1"/>
    <col min="530" max="530" width="1.7109375" customWidth="1"/>
    <col min="531" max="531" width="14.7109375" customWidth="1"/>
    <col min="532" max="532" width="1.7109375" customWidth="1"/>
    <col min="533" max="533" width="14.7109375" customWidth="1"/>
    <col min="534" max="535" width="15.7109375" customWidth="1"/>
    <col min="752" max="762" width="0" hidden="1" customWidth="1"/>
    <col min="763" max="763" width="3.7109375" customWidth="1"/>
    <col min="764" max="765" width="8.7109375" customWidth="1"/>
    <col min="766" max="766" width="12.7109375" customWidth="1"/>
    <col min="767" max="768" width="15.7109375" customWidth="1"/>
    <col min="769" max="769" width="65.7109375" customWidth="1"/>
    <col min="770" max="770" width="10.7109375" customWidth="1"/>
    <col min="771" max="772" width="14.7109375" customWidth="1"/>
    <col min="773" max="773" width="10.7109375" customWidth="1"/>
    <col min="774" max="774" width="14.7109375" customWidth="1"/>
    <col min="775" max="775" width="15.7109375" customWidth="1"/>
    <col min="776" max="776" width="3.7109375" customWidth="1"/>
    <col min="777" max="779" width="0" hidden="1" customWidth="1"/>
    <col min="780" max="780" width="15.7109375" customWidth="1"/>
    <col min="781" max="783" width="0" hidden="1" customWidth="1"/>
    <col min="784" max="784" width="15.7109375" customWidth="1"/>
    <col min="786" max="786" width="1.7109375" customWidth="1"/>
    <col min="787" max="787" width="14.7109375" customWidth="1"/>
    <col min="788" max="788" width="1.7109375" customWidth="1"/>
    <col min="789" max="789" width="14.7109375" customWidth="1"/>
    <col min="790" max="791" width="15.7109375" customWidth="1"/>
    <col min="1008" max="1018" width="0" hidden="1" customWidth="1"/>
    <col min="1019" max="1019" width="3.7109375" customWidth="1"/>
    <col min="1020" max="1021" width="8.7109375" customWidth="1"/>
    <col min="1022" max="1022" width="12.7109375" customWidth="1"/>
    <col min="1023" max="1024" width="15.7109375" customWidth="1"/>
    <col min="1025" max="1025" width="65.7109375" customWidth="1"/>
    <col min="1026" max="1026" width="10.7109375" customWidth="1"/>
    <col min="1027" max="1028" width="14.7109375" customWidth="1"/>
    <col min="1029" max="1029" width="10.7109375" customWidth="1"/>
    <col min="1030" max="1030" width="14.7109375" customWidth="1"/>
    <col min="1031" max="1031" width="15.7109375" customWidth="1"/>
    <col min="1032" max="1032" width="3.7109375" customWidth="1"/>
    <col min="1033" max="1035" width="0" hidden="1" customWidth="1"/>
    <col min="1036" max="1036" width="15.7109375" customWidth="1"/>
    <col min="1037" max="1039" width="0" hidden="1" customWidth="1"/>
    <col min="1040" max="1040" width="15.7109375" customWidth="1"/>
    <col min="1042" max="1042" width="1.7109375" customWidth="1"/>
    <col min="1043" max="1043" width="14.7109375" customWidth="1"/>
    <col min="1044" max="1044" width="1.7109375" customWidth="1"/>
    <col min="1045" max="1045" width="14.7109375" customWidth="1"/>
    <col min="1046" max="1047" width="15.7109375" customWidth="1"/>
    <col min="1264" max="1274" width="0" hidden="1" customWidth="1"/>
    <col min="1275" max="1275" width="3.7109375" customWidth="1"/>
    <col min="1276" max="1277" width="8.7109375" customWidth="1"/>
    <col min="1278" max="1278" width="12.7109375" customWidth="1"/>
    <col min="1279" max="1280" width="15.7109375" customWidth="1"/>
    <col min="1281" max="1281" width="65.7109375" customWidth="1"/>
    <col min="1282" max="1282" width="10.7109375" customWidth="1"/>
    <col min="1283" max="1284" width="14.7109375" customWidth="1"/>
    <col min="1285" max="1285" width="10.7109375" customWidth="1"/>
    <col min="1286" max="1286" width="14.7109375" customWidth="1"/>
    <col min="1287" max="1287" width="15.7109375" customWidth="1"/>
    <col min="1288" max="1288" width="3.7109375" customWidth="1"/>
    <col min="1289" max="1291" width="0" hidden="1" customWidth="1"/>
    <col min="1292" max="1292" width="15.7109375" customWidth="1"/>
    <col min="1293" max="1295" width="0" hidden="1" customWidth="1"/>
    <col min="1296" max="1296" width="15.7109375" customWidth="1"/>
    <col min="1298" max="1298" width="1.7109375" customWidth="1"/>
    <col min="1299" max="1299" width="14.7109375" customWidth="1"/>
    <col min="1300" max="1300" width="1.7109375" customWidth="1"/>
    <col min="1301" max="1301" width="14.7109375" customWidth="1"/>
    <col min="1302" max="1303" width="15.7109375" customWidth="1"/>
    <col min="1520" max="1530" width="0" hidden="1" customWidth="1"/>
    <col min="1531" max="1531" width="3.7109375" customWidth="1"/>
    <col min="1532" max="1533" width="8.7109375" customWidth="1"/>
    <col min="1534" max="1534" width="12.7109375" customWidth="1"/>
    <col min="1535" max="1536" width="15.7109375" customWidth="1"/>
    <col min="1537" max="1537" width="65.7109375" customWidth="1"/>
    <col min="1538" max="1538" width="10.7109375" customWidth="1"/>
    <col min="1539" max="1540" width="14.7109375" customWidth="1"/>
    <col min="1541" max="1541" width="10.7109375" customWidth="1"/>
    <col min="1542" max="1542" width="14.7109375" customWidth="1"/>
    <col min="1543" max="1543" width="15.7109375" customWidth="1"/>
    <col min="1544" max="1544" width="3.7109375" customWidth="1"/>
    <col min="1545" max="1547" width="0" hidden="1" customWidth="1"/>
    <col min="1548" max="1548" width="15.7109375" customWidth="1"/>
    <col min="1549" max="1551" width="0" hidden="1" customWidth="1"/>
    <col min="1552" max="1552" width="15.7109375" customWidth="1"/>
    <col min="1554" max="1554" width="1.7109375" customWidth="1"/>
    <col min="1555" max="1555" width="14.7109375" customWidth="1"/>
    <col min="1556" max="1556" width="1.7109375" customWidth="1"/>
    <col min="1557" max="1557" width="14.7109375" customWidth="1"/>
    <col min="1558" max="1559" width="15.7109375" customWidth="1"/>
    <col min="1776" max="1786" width="0" hidden="1" customWidth="1"/>
    <col min="1787" max="1787" width="3.7109375" customWidth="1"/>
    <col min="1788" max="1789" width="8.7109375" customWidth="1"/>
    <col min="1790" max="1790" width="12.7109375" customWidth="1"/>
    <col min="1791" max="1792" width="15.7109375" customWidth="1"/>
    <col min="1793" max="1793" width="65.7109375" customWidth="1"/>
    <col min="1794" max="1794" width="10.7109375" customWidth="1"/>
    <col min="1795" max="1796" width="14.7109375" customWidth="1"/>
    <col min="1797" max="1797" width="10.7109375" customWidth="1"/>
    <col min="1798" max="1798" width="14.7109375" customWidth="1"/>
    <col min="1799" max="1799" width="15.7109375" customWidth="1"/>
    <col min="1800" max="1800" width="3.7109375" customWidth="1"/>
    <col min="1801" max="1803" width="0" hidden="1" customWidth="1"/>
    <col min="1804" max="1804" width="15.7109375" customWidth="1"/>
    <col min="1805" max="1807" width="0" hidden="1" customWidth="1"/>
    <col min="1808" max="1808" width="15.7109375" customWidth="1"/>
    <col min="1810" max="1810" width="1.7109375" customWidth="1"/>
    <col min="1811" max="1811" width="14.7109375" customWidth="1"/>
    <col min="1812" max="1812" width="1.7109375" customWidth="1"/>
    <col min="1813" max="1813" width="14.7109375" customWidth="1"/>
    <col min="1814" max="1815" width="15.7109375" customWidth="1"/>
    <col min="2032" max="2042" width="0" hidden="1" customWidth="1"/>
    <col min="2043" max="2043" width="3.7109375" customWidth="1"/>
    <col min="2044" max="2045" width="8.7109375" customWidth="1"/>
    <col min="2046" max="2046" width="12.7109375" customWidth="1"/>
    <col min="2047" max="2048" width="15.7109375" customWidth="1"/>
    <col min="2049" max="2049" width="65.7109375" customWidth="1"/>
    <col min="2050" max="2050" width="10.7109375" customWidth="1"/>
    <col min="2051" max="2052" width="14.7109375" customWidth="1"/>
    <col min="2053" max="2053" width="10.7109375" customWidth="1"/>
    <col min="2054" max="2054" width="14.7109375" customWidth="1"/>
    <col min="2055" max="2055" width="15.7109375" customWidth="1"/>
    <col min="2056" max="2056" width="3.7109375" customWidth="1"/>
    <col min="2057" max="2059" width="0" hidden="1" customWidth="1"/>
    <col min="2060" max="2060" width="15.7109375" customWidth="1"/>
    <col min="2061" max="2063" width="0" hidden="1" customWidth="1"/>
    <col min="2064" max="2064" width="15.7109375" customWidth="1"/>
    <col min="2066" max="2066" width="1.7109375" customWidth="1"/>
    <col min="2067" max="2067" width="14.7109375" customWidth="1"/>
    <col min="2068" max="2068" width="1.7109375" customWidth="1"/>
    <col min="2069" max="2069" width="14.7109375" customWidth="1"/>
    <col min="2070" max="2071" width="15.7109375" customWidth="1"/>
    <col min="2288" max="2298" width="0" hidden="1" customWidth="1"/>
    <col min="2299" max="2299" width="3.7109375" customWidth="1"/>
    <col min="2300" max="2301" width="8.7109375" customWidth="1"/>
    <col min="2302" max="2302" width="12.7109375" customWidth="1"/>
    <col min="2303" max="2304" width="15.7109375" customWidth="1"/>
    <col min="2305" max="2305" width="65.7109375" customWidth="1"/>
    <col min="2306" max="2306" width="10.7109375" customWidth="1"/>
    <col min="2307" max="2308" width="14.7109375" customWidth="1"/>
    <col min="2309" max="2309" width="10.7109375" customWidth="1"/>
    <col min="2310" max="2310" width="14.7109375" customWidth="1"/>
    <col min="2311" max="2311" width="15.7109375" customWidth="1"/>
    <col min="2312" max="2312" width="3.7109375" customWidth="1"/>
    <col min="2313" max="2315" width="0" hidden="1" customWidth="1"/>
    <col min="2316" max="2316" width="15.7109375" customWidth="1"/>
    <col min="2317" max="2319" width="0" hidden="1" customWidth="1"/>
    <col min="2320" max="2320" width="15.7109375" customWidth="1"/>
    <col min="2322" max="2322" width="1.7109375" customWidth="1"/>
    <col min="2323" max="2323" width="14.7109375" customWidth="1"/>
    <col min="2324" max="2324" width="1.7109375" customWidth="1"/>
    <col min="2325" max="2325" width="14.7109375" customWidth="1"/>
    <col min="2326" max="2327" width="15.7109375" customWidth="1"/>
    <col min="2544" max="2554" width="0" hidden="1" customWidth="1"/>
    <col min="2555" max="2555" width="3.7109375" customWidth="1"/>
    <col min="2556" max="2557" width="8.7109375" customWidth="1"/>
    <col min="2558" max="2558" width="12.7109375" customWidth="1"/>
    <col min="2559" max="2560" width="15.7109375" customWidth="1"/>
    <col min="2561" max="2561" width="65.7109375" customWidth="1"/>
    <col min="2562" max="2562" width="10.7109375" customWidth="1"/>
    <col min="2563" max="2564" width="14.7109375" customWidth="1"/>
    <col min="2565" max="2565" width="10.7109375" customWidth="1"/>
    <col min="2566" max="2566" width="14.7109375" customWidth="1"/>
    <col min="2567" max="2567" width="15.7109375" customWidth="1"/>
    <col min="2568" max="2568" width="3.7109375" customWidth="1"/>
    <col min="2569" max="2571" width="0" hidden="1" customWidth="1"/>
    <col min="2572" max="2572" width="15.7109375" customWidth="1"/>
    <col min="2573" max="2575" width="0" hidden="1" customWidth="1"/>
    <col min="2576" max="2576" width="15.7109375" customWidth="1"/>
    <col min="2578" max="2578" width="1.7109375" customWidth="1"/>
    <col min="2579" max="2579" width="14.7109375" customWidth="1"/>
    <col min="2580" max="2580" width="1.7109375" customWidth="1"/>
    <col min="2581" max="2581" width="14.7109375" customWidth="1"/>
    <col min="2582" max="2583" width="15.7109375" customWidth="1"/>
    <col min="2800" max="2810" width="0" hidden="1" customWidth="1"/>
    <col min="2811" max="2811" width="3.7109375" customWidth="1"/>
    <col min="2812" max="2813" width="8.7109375" customWidth="1"/>
    <col min="2814" max="2814" width="12.7109375" customWidth="1"/>
    <col min="2815" max="2816" width="15.7109375" customWidth="1"/>
    <col min="2817" max="2817" width="65.7109375" customWidth="1"/>
    <col min="2818" max="2818" width="10.7109375" customWidth="1"/>
    <col min="2819" max="2820" width="14.7109375" customWidth="1"/>
    <col min="2821" max="2821" width="10.7109375" customWidth="1"/>
    <col min="2822" max="2822" width="14.7109375" customWidth="1"/>
    <col min="2823" max="2823" width="15.7109375" customWidth="1"/>
    <col min="2824" max="2824" width="3.7109375" customWidth="1"/>
    <col min="2825" max="2827" width="0" hidden="1" customWidth="1"/>
    <col min="2828" max="2828" width="15.7109375" customWidth="1"/>
    <col min="2829" max="2831" width="0" hidden="1" customWidth="1"/>
    <col min="2832" max="2832" width="15.7109375" customWidth="1"/>
    <col min="2834" max="2834" width="1.7109375" customWidth="1"/>
    <col min="2835" max="2835" width="14.7109375" customWidth="1"/>
    <col min="2836" max="2836" width="1.7109375" customWidth="1"/>
    <col min="2837" max="2837" width="14.7109375" customWidth="1"/>
    <col min="2838" max="2839" width="15.7109375" customWidth="1"/>
    <col min="3056" max="3066" width="0" hidden="1" customWidth="1"/>
    <col min="3067" max="3067" width="3.7109375" customWidth="1"/>
    <col min="3068" max="3069" width="8.7109375" customWidth="1"/>
    <col min="3070" max="3070" width="12.7109375" customWidth="1"/>
    <col min="3071" max="3072" width="15.7109375" customWidth="1"/>
    <col min="3073" max="3073" width="65.7109375" customWidth="1"/>
    <col min="3074" max="3074" width="10.7109375" customWidth="1"/>
    <col min="3075" max="3076" width="14.7109375" customWidth="1"/>
    <col min="3077" max="3077" width="10.7109375" customWidth="1"/>
    <col min="3078" max="3078" width="14.7109375" customWidth="1"/>
    <col min="3079" max="3079" width="15.7109375" customWidth="1"/>
    <col min="3080" max="3080" width="3.7109375" customWidth="1"/>
    <col min="3081" max="3083" width="0" hidden="1" customWidth="1"/>
    <col min="3084" max="3084" width="15.7109375" customWidth="1"/>
    <col min="3085" max="3087" width="0" hidden="1" customWidth="1"/>
    <col min="3088" max="3088" width="15.7109375" customWidth="1"/>
    <col min="3090" max="3090" width="1.7109375" customWidth="1"/>
    <col min="3091" max="3091" width="14.7109375" customWidth="1"/>
    <col min="3092" max="3092" width="1.7109375" customWidth="1"/>
    <col min="3093" max="3093" width="14.7109375" customWidth="1"/>
    <col min="3094" max="3095" width="15.7109375" customWidth="1"/>
    <col min="3312" max="3322" width="0" hidden="1" customWidth="1"/>
    <col min="3323" max="3323" width="3.7109375" customWidth="1"/>
    <col min="3324" max="3325" width="8.7109375" customWidth="1"/>
    <col min="3326" max="3326" width="12.7109375" customWidth="1"/>
    <col min="3327" max="3328" width="15.7109375" customWidth="1"/>
    <col min="3329" max="3329" width="65.7109375" customWidth="1"/>
    <col min="3330" max="3330" width="10.7109375" customWidth="1"/>
    <col min="3331" max="3332" width="14.7109375" customWidth="1"/>
    <col min="3333" max="3333" width="10.7109375" customWidth="1"/>
    <col min="3334" max="3334" width="14.7109375" customWidth="1"/>
    <col min="3335" max="3335" width="15.7109375" customWidth="1"/>
    <col min="3336" max="3336" width="3.7109375" customWidth="1"/>
    <col min="3337" max="3339" width="0" hidden="1" customWidth="1"/>
    <col min="3340" max="3340" width="15.7109375" customWidth="1"/>
    <col min="3341" max="3343" width="0" hidden="1" customWidth="1"/>
    <col min="3344" max="3344" width="15.7109375" customWidth="1"/>
    <col min="3346" max="3346" width="1.7109375" customWidth="1"/>
    <col min="3347" max="3347" width="14.7109375" customWidth="1"/>
    <col min="3348" max="3348" width="1.7109375" customWidth="1"/>
    <col min="3349" max="3349" width="14.7109375" customWidth="1"/>
    <col min="3350" max="3351" width="15.7109375" customWidth="1"/>
    <col min="3568" max="3578" width="0" hidden="1" customWidth="1"/>
    <col min="3579" max="3579" width="3.7109375" customWidth="1"/>
    <col min="3580" max="3581" width="8.7109375" customWidth="1"/>
    <col min="3582" max="3582" width="12.7109375" customWidth="1"/>
    <col min="3583" max="3584" width="15.7109375" customWidth="1"/>
    <col min="3585" max="3585" width="65.7109375" customWidth="1"/>
    <col min="3586" max="3586" width="10.7109375" customWidth="1"/>
    <col min="3587" max="3588" width="14.7109375" customWidth="1"/>
    <col min="3589" max="3589" width="10.7109375" customWidth="1"/>
    <col min="3590" max="3590" width="14.7109375" customWidth="1"/>
    <col min="3591" max="3591" width="15.7109375" customWidth="1"/>
    <col min="3592" max="3592" width="3.7109375" customWidth="1"/>
    <col min="3593" max="3595" width="0" hidden="1" customWidth="1"/>
    <col min="3596" max="3596" width="15.7109375" customWidth="1"/>
    <col min="3597" max="3599" width="0" hidden="1" customWidth="1"/>
    <col min="3600" max="3600" width="15.7109375" customWidth="1"/>
    <col min="3602" max="3602" width="1.7109375" customWidth="1"/>
    <col min="3603" max="3603" width="14.7109375" customWidth="1"/>
    <col min="3604" max="3604" width="1.7109375" customWidth="1"/>
    <col min="3605" max="3605" width="14.7109375" customWidth="1"/>
    <col min="3606" max="3607" width="15.7109375" customWidth="1"/>
    <col min="3824" max="3834" width="0" hidden="1" customWidth="1"/>
    <col min="3835" max="3835" width="3.7109375" customWidth="1"/>
    <col min="3836" max="3837" width="8.7109375" customWidth="1"/>
    <col min="3838" max="3838" width="12.7109375" customWidth="1"/>
    <col min="3839" max="3840" width="15.7109375" customWidth="1"/>
    <col min="3841" max="3841" width="65.7109375" customWidth="1"/>
    <col min="3842" max="3842" width="10.7109375" customWidth="1"/>
    <col min="3843" max="3844" width="14.7109375" customWidth="1"/>
    <col min="3845" max="3845" width="10.7109375" customWidth="1"/>
    <col min="3846" max="3846" width="14.7109375" customWidth="1"/>
    <col min="3847" max="3847" width="15.7109375" customWidth="1"/>
    <col min="3848" max="3848" width="3.7109375" customWidth="1"/>
    <col min="3849" max="3851" width="0" hidden="1" customWidth="1"/>
    <col min="3852" max="3852" width="15.7109375" customWidth="1"/>
    <col min="3853" max="3855" width="0" hidden="1" customWidth="1"/>
    <col min="3856" max="3856" width="15.7109375" customWidth="1"/>
    <col min="3858" max="3858" width="1.7109375" customWidth="1"/>
    <col min="3859" max="3859" width="14.7109375" customWidth="1"/>
    <col min="3860" max="3860" width="1.7109375" customWidth="1"/>
    <col min="3861" max="3861" width="14.7109375" customWidth="1"/>
    <col min="3862" max="3863" width="15.7109375" customWidth="1"/>
    <col min="4080" max="4090" width="0" hidden="1" customWidth="1"/>
    <col min="4091" max="4091" width="3.7109375" customWidth="1"/>
    <col min="4092" max="4093" width="8.7109375" customWidth="1"/>
    <col min="4094" max="4094" width="12.7109375" customWidth="1"/>
    <col min="4095" max="4096" width="15.7109375" customWidth="1"/>
    <col min="4097" max="4097" width="65.7109375" customWidth="1"/>
    <col min="4098" max="4098" width="10.7109375" customWidth="1"/>
    <col min="4099" max="4100" width="14.7109375" customWidth="1"/>
    <col min="4101" max="4101" width="10.7109375" customWidth="1"/>
    <col min="4102" max="4102" width="14.7109375" customWidth="1"/>
    <col min="4103" max="4103" width="15.7109375" customWidth="1"/>
    <col min="4104" max="4104" width="3.7109375" customWidth="1"/>
    <col min="4105" max="4107" width="0" hidden="1" customWidth="1"/>
    <col min="4108" max="4108" width="15.7109375" customWidth="1"/>
    <col min="4109" max="4111" width="0" hidden="1" customWidth="1"/>
    <col min="4112" max="4112" width="15.7109375" customWidth="1"/>
    <col min="4114" max="4114" width="1.7109375" customWidth="1"/>
    <col min="4115" max="4115" width="14.7109375" customWidth="1"/>
    <col min="4116" max="4116" width="1.7109375" customWidth="1"/>
    <col min="4117" max="4117" width="14.7109375" customWidth="1"/>
    <col min="4118" max="4119" width="15.7109375" customWidth="1"/>
    <col min="4336" max="4346" width="0" hidden="1" customWidth="1"/>
    <col min="4347" max="4347" width="3.7109375" customWidth="1"/>
    <col min="4348" max="4349" width="8.7109375" customWidth="1"/>
    <col min="4350" max="4350" width="12.7109375" customWidth="1"/>
    <col min="4351" max="4352" width="15.7109375" customWidth="1"/>
    <col min="4353" max="4353" width="65.7109375" customWidth="1"/>
    <col min="4354" max="4354" width="10.7109375" customWidth="1"/>
    <col min="4355" max="4356" width="14.7109375" customWidth="1"/>
    <col min="4357" max="4357" width="10.7109375" customWidth="1"/>
    <col min="4358" max="4358" width="14.7109375" customWidth="1"/>
    <col min="4359" max="4359" width="15.7109375" customWidth="1"/>
    <col min="4360" max="4360" width="3.7109375" customWidth="1"/>
    <col min="4361" max="4363" width="0" hidden="1" customWidth="1"/>
    <col min="4364" max="4364" width="15.7109375" customWidth="1"/>
    <col min="4365" max="4367" width="0" hidden="1" customWidth="1"/>
    <col min="4368" max="4368" width="15.7109375" customWidth="1"/>
    <col min="4370" max="4370" width="1.7109375" customWidth="1"/>
    <col min="4371" max="4371" width="14.7109375" customWidth="1"/>
    <col min="4372" max="4372" width="1.7109375" customWidth="1"/>
    <col min="4373" max="4373" width="14.7109375" customWidth="1"/>
    <col min="4374" max="4375" width="15.7109375" customWidth="1"/>
    <col min="4592" max="4602" width="0" hidden="1" customWidth="1"/>
    <col min="4603" max="4603" width="3.7109375" customWidth="1"/>
    <col min="4604" max="4605" width="8.7109375" customWidth="1"/>
    <col min="4606" max="4606" width="12.7109375" customWidth="1"/>
    <col min="4607" max="4608" width="15.7109375" customWidth="1"/>
    <col min="4609" max="4609" width="65.7109375" customWidth="1"/>
    <col min="4610" max="4610" width="10.7109375" customWidth="1"/>
    <col min="4611" max="4612" width="14.7109375" customWidth="1"/>
    <col min="4613" max="4613" width="10.7109375" customWidth="1"/>
    <col min="4614" max="4614" width="14.7109375" customWidth="1"/>
    <col min="4615" max="4615" width="15.7109375" customWidth="1"/>
    <col min="4616" max="4616" width="3.7109375" customWidth="1"/>
    <col min="4617" max="4619" width="0" hidden="1" customWidth="1"/>
    <col min="4620" max="4620" width="15.7109375" customWidth="1"/>
    <col min="4621" max="4623" width="0" hidden="1" customWidth="1"/>
    <col min="4624" max="4624" width="15.7109375" customWidth="1"/>
    <col min="4626" max="4626" width="1.7109375" customWidth="1"/>
    <col min="4627" max="4627" width="14.7109375" customWidth="1"/>
    <col min="4628" max="4628" width="1.7109375" customWidth="1"/>
    <col min="4629" max="4629" width="14.7109375" customWidth="1"/>
    <col min="4630" max="4631" width="15.7109375" customWidth="1"/>
    <col min="4848" max="4858" width="0" hidden="1" customWidth="1"/>
    <col min="4859" max="4859" width="3.7109375" customWidth="1"/>
    <col min="4860" max="4861" width="8.7109375" customWidth="1"/>
    <col min="4862" max="4862" width="12.7109375" customWidth="1"/>
    <col min="4863" max="4864" width="15.7109375" customWidth="1"/>
    <col min="4865" max="4865" width="65.7109375" customWidth="1"/>
    <col min="4866" max="4866" width="10.7109375" customWidth="1"/>
    <col min="4867" max="4868" width="14.7109375" customWidth="1"/>
    <col min="4869" max="4869" width="10.7109375" customWidth="1"/>
    <col min="4870" max="4870" width="14.7109375" customWidth="1"/>
    <col min="4871" max="4871" width="15.7109375" customWidth="1"/>
    <col min="4872" max="4872" width="3.7109375" customWidth="1"/>
    <col min="4873" max="4875" width="0" hidden="1" customWidth="1"/>
    <col min="4876" max="4876" width="15.7109375" customWidth="1"/>
    <col min="4877" max="4879" width="0" hidden="1" customWidth="1"/>
    <col min="4880" max="4880" width="15.7109375" customWidth="1"/>
    <col min="4882" max="4882" width="1.7109375" customWidth="1"/>
    <col min="4883" max="4883" width="14.7109375" customWidth="1"/>
    <col min="4884" max="4884" width="1.7109375" customWidth="1"/>
    <col min="4885" max="4885" width="14.7109375" customWidth="1"/>
    <col min="4886" max="4887" width="15.7109375" customWidth="1"/>
    <col min="5104" max="5114" width="0" hidden="1" customWidth="1"/>
    <col min="5115" max="5115" width="3.7109375" customWidth="1"/>
    <col min="5116" max="5117" width="8.7109375" customWidth="1"/>
    <col min="5118" max="5118" width="12.7109375" customWidth="1"/>
    <col min="5119" max="5120" width="15.7109375" customWidth="1"/>
    <col min="5121" max="5121" width="65.7109375" customWidth="1"/>
    <col min="5122" max="5122" width="10.7109375" customWidth="1"/>
    <col min="5123" max="5124" width="14.7109375" customWidth="1"/>
    <col min="5125" max="5125" width="10.7109375" customWidth="1"/>
    <col min="5126" max="5126" width="14.7109375" customWidth="1"/>
    <col min="5127" max="5127" width="15.7109375" customWidth="1"/>
    <col min="5128" max="5128" width="3.7109375" customWidth="1"/>
    <col min="5129" max="5131" width="0" hidden="1" customWidth="1"/>
    <col min="5132" max="5132" width="15.7109375" customWidth="1"/>
    <col min="5133" max="5135" width="0" hidden="1" customWidth="1"/>
    <col min="5136" max="5136" width="15.7109375" customWidth="1"/>
    <col min="5138" max="5138" width="1.7109375" customWidth="1"/>
    <col min="5139" max="5139" width="14.7109375" customWidth="1"/>
    <col min="5140" max="5140" width="1.7109375" customWidth="1"/>
    <col min="5141" max="5141" width="14.7109375" customWidth="1"/>
    <col min="5142" max="5143" width="15.7109375" customWidth="1"/>
    <col min="5360" max="5370" width="0" hidden="1" customWidth="1"/>
    <col min="5371" max="5371" width="3.7109375" customWidth="1"/>
    <col min="5372" max="5373" width="8.7109375" customWidth="1"/>
    <col min="5374" max="5374" width="12.7109375" customWidth="1"/>
    <col min="5375" max="5376" width="15.7109375" customWidth="1"/>
    <col min="5377" max="5377" width="65.7109375" customWidth="1"/>
    <col min="5378" max="5378" width="10.7109375" customWidth="1"/>
    <col min="5379" max="5380" width="14.7109375" customWidth="1"/>
    <col min="5381" max="5381" width="10.7109375" customWidth="1"/>
    <col min="5382" max="5382" width="14.7109375" customWidth="1"/>
    <col min="5383" max="5383" width="15.7109375" customWidth="1"/>
    <col min="5384" max="5384" width="3.7109375" customWidth="1"/>
    <col min="5385" max="5387" width="0" hidden="1" customWidth="1"/>
    <col min="5388" max="5388" width="15.7109375" customWidth="1"/>
    <col min="5389" max="5391" width="0" hidden="1" customWidth="1"/>
    <col min="5392" max="5392" width="15.7109375" customWidth="1"/>
    <col min="5394" max="5394" width="1.7109375" customWidth="1"/>
    <col min="5395" max="5395" width="14.7109375" customWidth="1"/>
    <col min="5396" max="5396" width="1.7109375" customWidth="1"/>
    <col min="5397" max="5397" width="14.7109375" customWidth="1"/>
    <col min="5398" max="5399" width="15.7109375" customWidth="1"/>
    <col min="5616" max="5626" width="0" hidden="1" customWidth="1"/>
    <col min="5627" max="5627" width="3.7109375" customWidth="1"/>
    <col min="5628" max="5629" width="8.7109375" customWidth="1"/>
    <col min="5630" max="5630" width="12.7109375" customWidth="1"/>
    <col min="5631" max="5632" width="15.7109375" customWidth="1"/>
    <col min="5633" max="5633" width="65.7109375" customWidth="1"/>
    <col min="5634" max="5634" width="10.7109375" customWidth="1"/>
    <col min="5635" max="5636" width="14.7109375" customWidth="1"/>
    <col min="5637" max="5637" width="10.7109375" customWidth="1"/>
    <col min="5638" max="5638" width="14.7109375" customWidth="1"/>
    <col min="5639" max="5639" width="15.7109375" customWidth="1"/>
    <col min="5640" max="5640" width="3.7109375" customWidth="1"/>
    <col min="5641" max="5643" width="0" hidden="1" customWidth="1"/>
    <col min="5644" max="5644" width="15.7109375" customWidth="1"/>
    <col min="5645" max="5647" width="0" hidden="1" customWidth="1"/>
    <col min="5648" max="5648" width="15.7109375" customWidth="1"/>
    <col min="5650" max="5650" width="1.7109375" customWidth="1"/>
    <col min="5651" max="5651" width="14.7109375" customWidth="1"/>
    <col min="5652" max="5652" width="1.7109375" customWidth="1"/>
    <col min="5653" max="5653" width="14.7109375" customWidth="1"/>
    <col min="5654" max="5655" width="15.7109375" customWidth="1"/>
    <col min="5872" max="5882" width="0" hidden="1" customWidth="1"/>
    <col min="5883" max="5883" width="3.7109375" customWidth="1"/>
    <col min="5884" max="5885" width="8.7109375" customWidth="1"/>
    <col min="5886" max="5886" width="12.7109375" customWidth="1"/>
    <col min="5887" max="5888" width="15.7109375" customWidth="1"/>
    <col min="5889" max="5889" width="65.7109375" customWidth="1"/>
    <col min="5890" max="5890" width="10.7109375" customWidth="1"/>
    <col min="5891" max="5892" width="14.7109375" customWidth="1"/>
    <col min="5893" max="5893" width="10.7109375" customWidth="1"/>
    <col min="5894" max="5894" width="14.7109375" customWidth="1"/>
    <col min="5895" max="5895" width="15.7109375" customWidth="1"/>
    <col min="5896" max="5896" width="3.7109375" customWidth="1"/>
    <col min="5897" max="5899" width="0" hidden="1" customWidth="1"/>
    <col min="5900" max="5900" width="15.7109375" customWidth="1"/>
    <col min="5901" max="5903" width="0" hidden="1" customWidth="1"/>
    <col min="5904" max="5904" width="15.7109375" customWidth="1"/>
    <col min="5906" max="5906" width="1.7109375" customWidth="1"/>
    <col min="5907" max="5907" width="14.7109375" customWidth="1"/>
    <col min="5908" max="5908" width="1.7109375" customWidth="1"/>
    <col min="5909" max="5909" width="14.7109375" customWidth="1"/>
    <col min="5910" max="5911" width="15.7109375" customWidth="1"/>
    <col min="6128" max="6138" width="0" hidden="1" customWidth="1"/>
    <col min="6139" max="6139" width="3.7109375" customWidth="1"/>
    <col min="6140" max="6141" width="8.7109375" customWidth="1"/>
    <col min="6142" max="6142" width="12.7109375" customWidth="1"/>
    <col min="6143" max="6144" width="15.7109375" customWidth="1"/>
    <col min="6145" max="6145" width="65.7109375" customWidth="1"/>
    <col min="6146" max="6146" width="10.7109375" customWidth="1"/>
    <col min="6147" max="6148" width="14.7109375" customWidth="1"/>
    <col min="6149" max="6149" width="10.7109375" customWidth="1"/>
    <col min="6150" max="6150" width="14.7109375" customWidth="1"/>
    <col min="6151" max="6151" width="15.7109375" customWidth="1"/>
    <col min="6152" max="6152" width="3.7109375" customWidth="1"/>
    <col min="6153" max="6155" width="0" hidden="1" customWidth="1"/>
    <col min="6156" max="6156" width="15.7109375" customWidth="1"/>
    <col min="6157" max="6159" width="0" hidden="1" customWidth="1"/>
    <col min="6160" max="6160" width="15.7109375" customWidth="1"/>
    <col min="6162" max="6162" width="1.7109375" customWidth="1"/>
    <col min="6163" max="6163" width="14.7109375" customWidth="1"/>
    <col min="6164" max="6164" width="1.7109375" customWidth="1"/>
    <col min="6165" max="6165" width="14.7109375" customWidth="1"/>
    <col min="6166" max="6167" width="15.7109375" customWidth="1"/>
    <col min="6384" max="6394" width="0" hidden="1" customWidth="1"/>
    <col min="6395" max="6395" width="3.7109375" customWidth="1"/>
    <col min="6396" max="6397" width="8.7109375" customWidth="1"/>
    <col min="6398" max="6398" width="12.7109375" customWidth="1"/>
    <col min="6399" max="6400" width="15.7109375" customWidth="1"/>
    <col min="6401" max="6401" width="65.7109375" customWidth="1"/>
    <col min="6402" max="6402" width="10.7109375" customWidth="1"/>
    <col min="6403" max="6404" width="14.7109375" customWidth="1"/>
    <col min="6405" max="6405" width="10.7109375" customWidth="1"/>
    <col min="6406" max="6406" width="14.7109375" customWidth="1"/>
    <col min="6407" max="6407" width="15.7109375" customWidth="1"/>
    <col min="6408" max="6408" width="3.7109375" customWidth="1"/>
    <col min="6409" max="6411" width="0" hidden="1" customWidth="1"/>
    <col min="6412" max="6412" width="15.7109375" customWidth="1"/>
    <col min="6413" max="6415" width="0" hidden="1" customWidth="1"/>
    <col min="6416" max="6416" width="15.7109375" customWidth="1"/>
    <col min="6418" max="6418" width="1.7109375" customWidth="1"/>
    <col min="6419" max="6419" width="14.7109375" customWidth="1"/>
    <col min="6420" max="6420" width="1.7109375" customWidth="1"/>
    <col min="6421" max="6421" width="14.7109375" customWidth="1"/>
    <col min="6422" max="6423" width="15.7109375" customWidth="1"/>
    <col min="6640" max="6650" width="0" hidden="1" customWidth="1"/>
    <col min="6651" max="6651" width="3.7109375" customWidth="1"/>
    <col min="6652" max="6653" width="8.7109375" customWidth="1"/>
    <col min="6654" max="6654" width="12.7109375" customWidth="1"/>
    <col min="6655" max="6656" width="15.7109375" customWidth="1"/>
    <col min="6657" max="6657" width="65.7109375" customWidth="1"/>
    <col min="6658" max="6658" width="10.7109375" customWidth="1"/>
    <col min="6659" max="6660" width="14.7109375" customWidth="1"/>
    <col min="6661" max="6661" width="10.7109375" customWidth="1"/>
    <col min="6662" max="6662" width="14.7109375" customWidth="1"/>
    <col min="6663" max="6663" width="15.7109375" customWidth="1"/>
    <col min="6664" max="6664" width="3.7109375" customWidth="1"/>
    <col min="6665" max="6667" width="0" hidden="1" customWidth="1"/>
    <col min="6668" max="6668" width="15.7109375" customWidth="1"/>
    <col min="6669" max="6671" width="0" hidden="1" customWidth="1"/>
    <col min="6672" max="6672" width="15.7109375" customWidth="1"/>
    <col min="6674" max="6674" width="1.7109375" customWidth="1"/>
    <col min="6675" max="6675" width="14.7109375" customWidth="1"/>
    <col min="6676" max="6676" width="1.7109375" customWidth="1"/>
    <col min="6677" max="6677" width="14.7109375" customWidth="1"/>
    <col min="6678" max="6679" width="15.7109375" customWidth="1"/>
    <col min="6896" max="6906" width="0" hidden="1" customWidth="1"/>
    <col min="6907" max="6907" width="3.7109375" customWidth="1"/>
    <col min="6908" max="6909" width="8.7109375" customWidth="1"/>
    <col min="6910" max="6910" width="12.7109375" customWidth="1"/>
    <col min="6911" max="6912" width="15.7109375" customWidth="1"/>
    <col min="6913" max="6913" width="65.7109375" customWidth="1"/>
    <col min="6914" max="6914" width="10.7109375" customWidth="1"/>
    <col min="6915" max="6916" width="14.7109375" customWidth="1"/>
    <col min="6917" max="6917" width="10.7109375" customWidth="1"/>
    <col min="6918" max="6918" width="14.7109375" customWidth="1"/>
    <col min="6919" max="6919" width="15.7109375" customWidth="1"/>
    <col min="6920" max="6920" width="3.7109375" customWidth="1"/>
    <col min="6921" max="6923" width="0" hidden="1" customWidth="1"/>
    <col min="6924" max="6924" width="15.7109375" customWidth="1"/>
    <col min="6925" max="6927" width="0" hidden="1" customWidth="1"/>
    <col min="6928" max="6928" width="15.7109375" customWidth="1"/>
    <col min="6930" max="6930" width="1.7109375" customWidth="1"/>
    <col min="6931" max="6931" width="14.7109375" customWidth="1"/>
    <col min="6932" max="6932" width="1.7109375" customWidth="1"/>
    <col min="6933" max="6933" width="14.7109375" customWidth="1"/>
    <col min="6934" max="6935" width="15.7109375" customWidth="1"/>
    <col min="7152" max="7162" width="0" hidden="1" customWidth="1"/>
    <col min="7163" max="7163" width="3.7109375" customWidth="1"/>
    <col min="7164" max="7165" width="8.7109375" customWidth="1"/>
    <col min="7166" max="7166" width="12.7109375" customWidth="1"/>
    <col min="7167" max="7168" width="15.7109375" customWidth="1"/>
    <col min="7169" max="7169" width="65.7109375" customWidth="1"/>
    <col min="7170" max="7170" width="10.7109375" customWidth="1"/>
    <col min="7171" max="7172" width="14.7109375" customWidth="1"/>
    <col min="7173" max="7173" width="10.7109375" customWidth="1"/>
    <col min="7174" max="7174" width="14.7109375" customWidth="1"/>
    <col min="7175" max="7175" width="15.7109375" customWidth="1"/>
    <col min="7176" max="7176" width="3.7109375" customWidth="1"/>
    <col min="7177" max="7179" width="0" hidden="1" customWidth="1"/>
    <col min="7180" max="7180" width="15.7109375" customWidth="1"/>
    <col min="7181" max="7183" width="0" hidden="1" customWidth="1"/>
    <col min="7184" max="7184" width="15.7109375" customWidth="1"/>
    <col min="7186" max="7186" width="1.7109375" customWidth="1"/>
    <col min="7187" max="7187" width="14.7109375" customWidth="1"/>
    <col min="7188" max="7188" width="1.7109375" customWidth="1"/>
    <col min="7189" max="7189" width="14.7109375" customWidth="1"/>
    <col min="7190" max="7191" width="15.7109375" customWidth="1"/>
    <col min="7408" max="7418" width="0" hidden="1" customWidth="1"/>
    <col min="7419" max="7419" width="3.7109375" customWidth="1"/>
    <col min="7420" max="7421" width="8.7109375" customWidth="1"/>
    <col min="7422" max="7422" width="12.7109375" customWidth="1"/>
    <col min="7423" max="7424" width="15.7109375" customWidth="1"/>
    <col min="7425" max="7425" width="65.7109375" customWidth="1"/>
    <col min="7426" max="7426" width="10.7109375" customWidth="1"/>
    <col min="7427" max="7428" width="14.7109375" customWidth="1"/>
    <col min="7429" max="7429" width="10.7109375" customWidth="1"/>
    <col min="7430" max="7430" width="14.7109375" customWidth="1"/>
    <col min="7431" max="7431" width="15.7109375" customWidth="1"/>
    <col min="7432" max="7432" width="3.7109375" customWidth="1"/>
    <col min="7433" max="7435" width="0" hidden="1" customWidth="1"/>
    <col min="7436" max="7436" width="15.7109375" customWidth="1"/>
    <col min="7437" max="7439" width="0" hidden="1" customWidth="1"/>
    <col min="7440" max="7440" width="15.7109375" customWidth="1"/>
    <col min="7442" max="7442" width="1.7109375" customWidth="1"/>
    <col min="7443" max="7443" width="14.7109375" customWidth="1"/>
    <col min="7444" max="7444" width="1.7109375" customWidth="1"/>
    <col min="7445" max="7445" width="14.7109375" customWidth="1"/>
    <col min="7446" max="7447" width="15.7109375" customWidth="1"/>
    <col min="7664" max="7674" width="0" hidden="1" customWidth="1"/>
    <col min="7675" max="7675" width="3.7109375" customWidth="1"/>
    <col min="7676" max="7677" width="8.7109375" customWidth="1"/>
    <col min="7678" max="7678" width="12.7109375" customWidth="1"/>
    <col min="7679" max="7680" width="15.7109375" customWidth="1"/>
    <col min="7681" max="7681" width="65.7109375" customWidth="1"/>
    <col min="7682" max="7682" width="10.7109375" customWidth="1"/>
    <col min="7683" max="7684" width="14.7109375" customWidth="1"/>
    <col min="7685" max="7685" width="10.7109375" customWidth="1"/>
    <col min="7686" max="7686" width="14.7109375" customWidth="1"/>
    <col min="7687" max="7687" width="15.7109375" customWidth="1"/>
    <col min="7688" max="7688" width="3.7109375" customWidth="1"/>
    <col min="7689" max="7691" width="0" hidden="1" customWidth="1"/>
    <col min="7692" max="7692" width="15.7109375" customWidth="1"/>
    <col min="7693" max="7695" width="0" hidden="1" customWidth="1"/>
    <col min="7696" max="7696" width="15.7109375" customWidth="1"/>
    <col min="7698" max="7698" width="1.7109375" customWidth="1"/>
    <col min="7699" max="7699" width="14.7109375" customWidth="1"/>
    <col min="7700" max="7700" width="1.7109375" customWidth="1"/>
    <col min="7701" max="7701" width="14.7109375" customWidth="1"/>
    <col min="7702" max="7703" width="15.7109375" customWidth="1"/>
    <col min="7920" max="7930" width="0" hidden="1" customWidth="1"/>
    <col min="7931" max="7931" width="3.7109375" customWidth="1"/>
    <col min="7932" max="7933" width="8.7109375" customWidth="1"/>
    <col min="7934" max="7934" width="12.7109375" customWidth="1"/>
    <col min="7935" max="7936" width="15.7109375" customWidth="1"/>
    <col min="7937" max="7937" width="65.7109375" customWidth="1"/>
    <col min="7938" max="7938" width="10.7109375" customWidth="1"/>
    <col min="7939" max="7940" width="14.7109375" customWidth="1"/>
    <col min="7941" max="7941" width="10.7109375" customWidth="1"/>
    <col min="7942" max="7942" width="14.7109375" customWidth="1"/>
    <col min="7943" max="7943" width="15.7109375" customWidth="1"/>
    <col min="7944" max="7944" width="3.7109375" customWidth="1"/>
    <col min="7945" max="7947" width="0" hidden="1" customWidth="1"/>
    <col min="7948" max="7948" width="15.7109375" customWidth="1"/>
    <col min="7949" max="7951" width="0" hidden="1" customWidth="1"/>
    <col min="7952" max="7952" width="15.7109375" customWidth="1"/>
    <col min="7954" max="7954" width="1.7109375" customWidth="1"/>
    <col min="7955" max="7955" width="14.7109375" customWidth="1"/>
    <col min="7956" max="7956" width="1.7109375" customWidth="1"/>
    <col min="7957" max="7957" width="14.7109375" customWidth="1"/>
    <col min="7958" max="7959" width="15.7109375" customWidth="1"/>
    <col min="8176" max="8186" width="0" hidden="1" customWidth="1"/>
    <col min="8187" max="8187" width="3.7109375" customWidth="1"/>
    <col min="8188" max="8189" width="8.7109375" customWidth="1"/>
    <col min="8190" max="8190" width="12.7109375" customWidth="1"/>
    <col min="8191" max="8192" width="15.7109375" customWidth="1"/>
    <col min="8193" max="8193" width="65.7109375" customWidth="1"/>
    <col min="8194" max="8194" width="10.7109375" customWidth="1"/>
    <col min="8195" max="8196" width="14.7109375" customWidth="1"/>
    <col min="8197" max="8197" width="10.7109375" customWidth="1"/>
    <col min="8198" max="8198" width="14.7109375" customWidth="1"/>
    <col min="8199" max="8199" width="15.7109375" customWidth="1"/>
    <col min="8200" max="8200" width="3.7109375" customWidth="1"/>
    <col min="8201" max="8203" width="0" hidden="1" customWidth="1"/>
    <col min="8204" max="8204" width="15.7109375" customWidth="1"/>
    <col min="8205" max="8207" width="0" hidden="1" customWidth="1"/>
    <col min="8208" max="8208" width="15.7109375" customWidth="1"/>
    <col min="8210" max="8210" width="1.7109375" customWidth="1"/>
    <col min="8211" max="8211" width="14.7109375" customWidth="1"/>
    <col min="8212" max="8212" width="1.7109375" customWidth="1"/>
    <col min="8213" max="8213" width="14.7109375" customWidth="1"/>
    <col min="8214" max="8215" width="15.7109375" customWidth="1"/>
    <col min="8432" max="8442" width="0" hidden="1" customWidth="1"/>
    <col min="8443" max="8443" width="3.7109375" customWidth="1"/>
    <col min="8444" max="8445" width="8.7109375" customWidth="1"/>
    <col min="8446" max="8446" width="12.7109375" customWidth="1"/>
    <col min="8447" max="8448" width="15.7109375" customWidth="1"/>
    <col min="8449" max="8449" width="65.7109375" customWidth="1"/>
    <col min="8450" max="8450" width="10.7109375" customWidth="1"/>
    <col min="8451" max="8452" width="14.7109375" customWidth="1"/>
    <col min="8453" max="8453" width="10.7109375" customWidth="1"/>
    <col min="8454" max="8454" width="14.7109375" customWidth="1"/>
    <col min="8455" max="8455" width="15.7109375" customWidth="1"/>
    <col min="8456" max="8456" width="3.7109375" customWidth="1"/>
    <col min="8457" max="8459" width="0" hidden="1" customWidth="1"/>
    <col min="8460" max="8460" width="15.7109375" customWidth="1"/>
    <col min="8461" max="8463" width="0" hidden="1" customWidth="1"/>
    <col min="8464" max="8464" width="15.7109375" customWidth="1"/>
    <col min="8466" max="8466" width="1.7109375" customWidth="1"/>
    <col min="8467" max="8467" width="14.7109375" customWidth="1"/>
    <col min="8468" max="8468" width="1.7109375" customWidth="1"/>
    <col min="8469" max="8469" width="14.7109375" customWidth="1"/>
    <col min="8470" max="8471" width="15.7109375" customWidth="1"/>
    <col min="8688" max="8698" width="0" hidden="1" customWidth="1"/>
    <col min="8699" max="8699" width="3.7109375" customWidth="1"/>
    <col min="8700" max="8701" width="8.7109375" customWidth="1"/>
    <col min="8702" max="8702" width="12.7109375" customWidth="1"/>
    <col min="8703" max="8704" width="15.7109375" customWidth="1"/>
    <col min="8705" max="8705" width="65.7109375" customWidth="1"/>
    <col min="8706" max="8706" width="10.7109375" customWidth="1"/>
    <col min="8707" max="8708" width="14.7109375" customWidth="1"/>
    <col min="8709" max="8709" width="10.7109375" customWidth="1"/>
    <col min="8710" max="8710" width="14.7109375" customWidth="1"/>
    <col min="8711" max="8711" width="15.7109375" customWidth="1"/>
    <col min="8712" max="8712" width="3.7109375" customWidth="1"/>
    <col min="8713" max="8715" width="0" hidden="1" customWidth="1"/>
    <col min="8716" max="8716" width="15.7109375" customWidth="1"/>
    <col min="8717" max="8719" width="0" hidden="1" customWidth="1"/>
    <col min="8720" max="8720" width="15.7109375" customWidth="1"/>
    <col min="8722" max="8722" width="1.7109375" customWidth="1"/>
    <col min="8723" max="8723" width="14.7109375" customWidth="1"/>
    <col min="8724" max="8724" width="1.7109375" customWidth="1"/>
    <col min="8725" max="8725" width="14.7109375" customWidth="1"/>
    <col min="8726" max="8727" width="15.7109375" customWidth="1"/>
    <col min="8944" max="8954" width="0" hidden="1" customWidth="1"/>
    <col min="8955" max="8955" width="3.7109375" customWidth="1"/>
    <col min="8956" max="8957" width="8.7109375" customWidth="1"/>
    <col min="8958" max="8958" width="12.7109375" customWidth="1"/>
    <col min="8959" max="8960" width="15.7109375" customWidth="1"/>
    <col min="8961" max="8961" width="65.7109375" customWidth="1"/>
    <col min="8962" max="8962" width="10.7109375" customWidth="1"/>
    <col min="8963" max="8964" width="14.7109375" customWidth="1"/>
    <col min="8965" max="8965" width="10.7109375" customWidth="1"/>
    <col min="8966" max="8966" width="14.7109375" customWidth="1"/>
    <col min="8967" max="8967" width="15.7109375" customWidth="1"/>
    <col min="8968" max="8968" width="3.7109375" customWidth="1"/>
    <col min="8969" max="8971" width="0" hidden="1" customWidth="1"/>
    <col min="8972" max="8972" width="15.7109375" customWidth="1"/>
    <col min="8973" max="8975" width="0" hidden="1" customWidth="1"/>
    <col min="8976" max="8976" width="15.7109375" customWidth="1"/>
    <col min="8978" max="8978" width="1.7109375" customWidth="1"/>
    <col min="8979" max="8979" width="14.7109375" customWidth="1"/>
    <col min="8980" max="8980" width="1.7109375" customWidth="1"/>
    <col min="8981" max="8981" width="14.7109375" customWidth="1"/>
    <col min="8982" max="8983" width="15.7109375" customWidth="1"/>
    <col min="9200" max="9210" width="0" hidden="1" customWidth="1"/>
    <col min="9211" max="9211" width="3.7109375" customWidth="1"/>
    <col min="9212" max="9213" width="8.7109375" customWidth="1"/>
    <col min="9214" max="9214" width="12.7109375" customWidth="1"/>
    <col min="9215" max="9216" width="15.7109375" customWidth="1"/>
    <col min="9217" max="9217" width="65.7109375" customWidth="1"/>
    <col min="9218" max="9218" width="10.7109375" customWidth="1"/>
    <col min="9219" max="9220" width="14.7109375" customWidth="1"/>
    <col min="9221" max="9221" width="10.7109375" customWidth="1"/>
    <col min="9222" max="9222" width="14.7109375" customWidth="1"/>
    <col min="9223" max="9223" width="15.7109375" customWidth="1"/>
    <col min="9224" max="9224" width="3.7109375" customWidth="1"/>
    <col min="9225" max="9227" width="0" hidden="1" customWidth="1"/>
    <col min="9228" max="9228" width="15.7109375" customWidth="1"/>
    <col min="9229" max="9231" width="0" hidden="1" customWidth="1"/>
    <col min="9232" max="9232" width="15.7109375" customWidth="1"/>
    <col min="9234" max="9234" width="1.7109375" customWidth="1"/>
    <col min="9235" max="9235" width="14.7109375" customWidth="1"/>
    <col min="9236" max="9236" width="1.7109375" customWidth="1"/>
    <col min="9237" max="9237" width="14.7109375" customWidth="1"/>
    <col min="9238" max="9239" width="15.7109375" customWidth="1"/>
    <col min="9456" max="9466" width="0" hidden="1" customWidth="1"/>
    <col min="9467" max="9467" width="3.7109375" customWidth="1"/>
    <col min="9468" max="9469" width="8.7109375" customWidth="1"/>
    <col min="9470" max="9470" width="12.7109375" customWidth="1"/>
    <col min="9471" max="9472" width="15.7109375" customWidth="1"/>
    <col min="9473" max="9473" width="65.7109375" customWidth="1"/>
    <col min="9474" max="9474" width="10.7109375" customWidth="1"/>
    <col min="9475" max="9476" width="14.7109375" customWidth="1"/>
    <col min="9477" max="9477" width="10.7109375" customWidth="1"/>
    <col min="9478" max="9478" width="14.7109375" customWidth="1"/>
    <col min="9479" max="9479" width="15.7109375" customWidth="1"/>
    <col min="9480" max="9480" width="3.7109375" customWidth="1"/>
    <col min="9481" max="9483" width="0" hidden="1" customWidth="1"/>
    <col min="9484" max="9484" width="15.7109375" customWidth="1"/>
    <col min="9485" max="9487" width="0" hidden="1" customWidth="1"/>
    <col min="9488" max="9488" width="15.7109375" customWidth="1"/>
    <col min="9490" max="9490" width="1.7109375" customWidth="1"/>
    <col min="9491" max="9491" width="14.7109375" customWidth="1"/>
    <col min="9492" max="9492" width="1.7109375" customWidth="1"/>
    <col min="9493" max="9493" width="14.7109375" customWidth="1"/>
    <col min="9494" max="9495" width="15.7109375" customWidth="1"/>
    <col min="9712" max="9722" width="0" hidden="1" customWidth="1"/>
    <col min="9723" max="9723" width="3.7109375" customWidth="1"/>
    <col min="9724" max="9725" width="8.7109375" customWidth="1"/>
    <col min="9726" max="9726" width="12.7109375" customWidth="1"/>
    <col min="9727" max="9728" width="15.7109375" customWidth="1"/>
    <col min="9729" max="9729" width="65.7109375" customWidth="1"/>
    <col min="9730" max="9730" width="10.7109375" customWidth="1"/>
    <col min="9731" max="9732" width="14.7109375" customWidth="1"/>
    <col min="9733" max="9733" width="10.7109375" customWidth="1"/>
    <col min="9734" max="9734" width="14.7109375" customWidth="1"/>
    <col min="9735" max="9735" width="15.7109375" customWidth="1"/>
    <col min="9736" max="9736" width="3.7109375" customWidth="1"/>
    <col min="9737" max="9739" width="0" hidden="1" customWidth="1"/>
    <col min="9740" max="9740" width="15.7109375" customWidth="1"/>
    <col min="9741" max="9743" width="0" hidden="1" customWidth="1"/>
    <col min="9744" max="9744" width="15.7109375" customWidth="1"/>
    <col min="9746" max="9746" width="1.7109375" customWidth="1"/>
    <col min="9747" max="9747" width="14.7109375" customWidth="1"/>
    <col min="9748" max="9748" width="1.7109375" customWidth="1"/>
    <col min="9749" max="9749" width="14.7109375" customWidth="1"/>
    <col min="9750" max="9751" width="15.7109375" customWidth="1"/>
    <col min="9968" max="9978" width="0" hidden="1" customWidth="1"/>
    <col min="9979" max="9979" width="3.7109375" customWidth="1"/>
    <col min="9980" max="9981" width="8.7109375" customWidth="1"/>
    <col min="9982" max="9982" width="12.7109375" customWidth="1"/>
    <col min="9983" max="9984" width="15.7109375" customWidth="1"/>
    <col min="9985" max="9985" width="65.7109375" customWidth="1"/>
    <col min="9986" max="9986" width="10.7109375" customWidth="1"/>
    <col min="9987" max="9988" width="14.7109375" customWidth="1"/>
    <col min="9989" max="9989" width="10.7109375" customWidth="1"/>
    <col min="9990" max="9990" width="14.7109375" customWidth="1"/>
    <col min="9991" max="9991" width="15.7109375" customWidth="1"/>
    <col min="9992" max="9992" width="3.7109375" customWidth="1"/>
    <col min="9993" max="9995" width="0" hidden="1" customWidth="1"/>
    <col min="9996" max="9996" width="15.7109375" customWidth="1"/>
    <col min="9997" max="9999" width="0" hidden="1" customWidth="1"/>
    <col min="10000" max="10000" width="15.7109375" customWidth="1"/>
    <col min="10002" max="10002" width="1.7109375" customWidth="1"/>
    <col min="10003" max="10003" width="14.7109375" customWidth="1"/>
    <col min="10004" max="10004" width="1.7109375" customWidth="1"/>
    <col min="10005" max="10005" width="14.7109375" customWidth="1"/>
    <col min="10006" max="10007" width="15.7109375" customWidth="1"/>
    <col min="10224" max="10234" width="0" hidden="1" customWidth="1"/>
    <col min="10235" max="10235" width="3.7109375" customWidth="1"/>
    <col min="10236" max="10237" width="8.7109375" customWidth="1"/>
    <col min="10238" max="10238" width="12.7109375" customWidth="1"/>
    <col min="10239" max="10240" width="15.7109375" customWidth="1"/>
    <col min="10241" max="10241" width="65.7109375" customWidth="1"/>
    <col min="10242" max="10242" width="10.7109375" customWidth="1"/>
    <col min="10243" max="10244" width="14.7109375" customWidth="1"/>
    <col min="10245" max="10245" width="10.7109375" customWidth="1"/>
    <col min="10246" max="10246" width="14.7109375" customWidth="1"/>
    <col min="10247" max="10247" width="15.7109375" customWidth="1"/>
    <col min="10248" max="10248" width="3.7109375" customWidth="1"/>
    <col min="10249" max="10251" width="0" hidden="1" customWidth="1"/>
    <col min="10252" max="10252" width="15.7109375" customWidth="1"/>
    <col min="10253" max="10255" width="0" hidden="1" customWidth="1"/>
    <col min="10256" max="10256" width="15.7109375" customWidth="1"/>
    <col min="10258" max="10258" width="1.7109375" customWidth="1"/>
    <col min="10259" max="10259" width="14.7109375" customWidth="1"/>
    <col min="10260" max="10260" width="1.7109375" customWidth="1"/>
    <col min="10261" max="10261" width="14.7109375" customWidth="1"/>
    <col min="10262" max="10263" width="15.7109375" customWidth="1"/>
    <col min="10480" max="10490" width="0" hidden="1" customWidth="1"/>
    <col min="10491" max="10491" width="3.7109375" customWidth="1"/>
    <col min="10492" max="10493" width="8.7109375" customWidth="1"/>
    <col min="10494" max="10494" width="12.7109375" customWidth="1"/>
    <col min="10495" max="10496" width="15.7109375" customWidth="1"/>
    <col min="10497" max="10497" width="65.7109375" customWidth="1"/>
    <col min="10498" max="10498" width="10.7109375" customWidth="1"/>
    <col min="10499" max="10500" width="14.7109375" customWidth="1"/>
    <col min="10501" max="10501" width="10.7109375" customWidth="1"/>
    <col min="10502" max="10502" width="14.7109375" customWidth="1"/>
    <col min="10503" max="10503" width="15.7109375" customWidth="1"/>
    <col min="10504" max="10504" width="3.7109375" customWidth="1"/>
    <col min="10505" max="10507" width="0" hidden="1" customWidth="1"/>
    <col min="10508" max="10508" width="15.7109375" customWidth="1"/>
    <col min="10509" max="10511" width="0" hidden="1" customWidth="1"/>
    <col min="10512" max="10512" width="15.7109375" customWidth="1"/>
    <col min="10514" max="10514" width="1.7109375" customWidth="1"/>
    <col min="10515" max="10515" width="14.7109375" customWidth="1"/>
    <col min="10516" max="10516" width="1.7109375" customWidth="1"/>
    <col min="10517" max="10517" width="14.7109375" customWidth="1"/>
    <col min="10518" max="10519" width="15.7109375" customWidth="1"/>
    <col min="10736" max="10746" width="0" hidden="1" customWidth="1"/>
    <col min="10747" max="10747" width="3.7109375" customWidth="1"/>
    <col min="10748" max="10749" width="8.7109375" customWidth="1"/>
    <col min="10750" max="10750" width="12.7109375" customWidth="1"/>
    <col min="10751" max="10752" width="15.7109375" customWidth="1"/>
    <col min="10753" max="10753" width="65.7109375" customWidth="1"/>
    <col min="10754" max="10754" width="10.7109375" customWidth="1"/>
    <col min="10755" max="10756" width="14.7109375" customWidth="1"/>
    <col min="10757" max="10757" width="10.7109375" customWidth="1"/>
    <col min="10758" max="10758" width="14.7109375" customWidth="1"/>
    <col min="10759" max="10759" width="15.7109375" customWidth="1"/>
    <col min="10760" max="10760" width="3.7109375" customWidth="1"/>
    <col min="10761" max="10763" width="0" hidden="1" customWidth="1"/>
    <col min="10764" max="10764" width="15.7109375" customWidth="1"/>
    <col min="10765" max="10767" width="0" hidden="1" customWidth="1"/>
    <col min="10768" max="10768" width="15.7109375" customWidth="1"/>
    <col min="10770" max="10770" width="1.7109375" customWidth="1"/>
    <col min="10771" max="10771" width="14.7109375" customWidth="1"/>
    <col min="10772" max="10772" width="1.7109375" customWidth="1"/>
    <col min="10773" max="10773" width="14.7109375" customWidth="1"/>
    <col min="10774" max="10775" width="15.7109375" customWidth="1"/>
    <col min="10992" max="11002" width="0" hidden="1" customWidth="1"/>
    <col min="11003" max="11003" width="3.7109375" customWidth="1"/>
    <col min="11004" max="11005" width="8.7109375" customWidth="1"/>
    <col min="11006" max="11006" width="12.7109375" customWidth="1"/>
    <col min="11007" max="11008" width="15.7109375" customWidth="1"/>
    <col min="11009" max="11009" width="65.7109375" customWidth="1"/>
    <col min="11010" max="11010" width="10.7109375" customWidth="1"/>
    <col min="11011" max="11012" width="14.7109375" customWidth="1"/>
    <col min="11013" max="11013" width="10.7109375" customWidth="1"/>
    <col min="11014" max="11014" width="14.7109375" customWidth="1"/>
    <col min="11015" max="11015" width="15.7109375" customWidth="1"/>
    <col min="11016" max="11016" width="3.7109375" customWidth="1"/>
    <col min="11017" max="11019" width="0" hidden="1" customWidth="1"/>
    <col min="11020" max="11020" width="15.7109375" customWidth="1"/>
    <col min="11021" max="11023" width="0" hidden="1" customWidth="1"/>
    <col min="11024" max="11024" width="15.7109375" customWidth="1"/>
    <col min="11026" max="11026" width="1.7109375" customWidth="1"/>
    <col min="11027" max="11027" width="14.7109375" customWidth="1"/>
    <col min="11028" max="11028" width="1.7109375" customWidth="1"/>
    <col min="11029" max="11029" width="14.7109375" customWidth="1"/>
    <col min="11030" max="11031" width="15.7109375" customWidth="1"/>
    <col min="11248" max="11258" width="0" hidden="1" customWidth="1"/>
    <col min="11259" max="11259" width="3.7109375" customWidth="1"/>
    <col min="11260" max="11261" width="8.7109375" customWidth="1"/>
    <col min="11262" max="11262" width="12.7109375" customWidth="1"/>
    <col min="11263" max="11264" width="15.7109375" customWidth="1"/>
    <col min="11265" max="11265" width="65.7109375" customWidth="1"/>
    <col min="11266" max="11266" width="10.7109375" customWidth="1"/>
    <col min="11267" max="11268" width="14.7109375" customWidth="1"/>
    <col min="11269" max="11269" width="10.7109375" customWidth="1"/>
    <col min="11270" max="11270" width="14.7109375" customWidth="1"/>
    <col min="11271" max="11271" width="15.7109375" customWidth="1"/>
    <col min="11272" max="11272" width="3.7109375" customWidth="1"/>
    <col min="11273" max="11275" width="0" hidden="1" customWidth="1"/>
    <col min="11276" max="11276" width="15.7109375" customWidth="1"/>
    <col min="11277" max="11279" width="0" hidden="1" customWidth="1"/>
    <col min="11280" max="11280" width="15.7109375" customWidth="1"/>
    <col min="11282" max="11282" width="1.7109375" customWidth="1"/>
    <col min="11283" max="11283" width="14.7109375" customWidth="1"/>
    <col min="11284" max="11284" width="1.7109375" customWidth="1"/>
    <col min="11285" max="11285" width="14.7109375" customWidth="1"/>
    <col min="11286" max="11287" width="15.7109375" customWidth="1"/>
    <col min="11504" max="11514" width="0" hidden="1" customWidth="1"/>
    <col min="11515" max="11515" width="3.7109375" customWidth="1"/>
    <col min="11516" max="11517" width="8.7109375" customWidth="1"/>
    <col min="11518" max="11518" width="12.7109375" customWidth="1"/>
    <col min="11519" max="11520" width="15.7109375" customWidth="1"/>
    <col min="11521" max="11521" width="65.7109375" customWidth="1"/>
    <col min="11522" max="11522" width="10.7109375" customWidth="1"/>
    <col min="11523" max="11524" width="14.7109375" customWidth="1"/>
    <col min="11525" max="11525" width="10.7109375" customWidth="1"/>
    <col min="11526" max="11526" width="14.7109375" customWidth="1"/>
    <col min="11527" max="11527" width="15.7109375" customWidth="1"/>
    <col min="11528" max="11528" width="3.7109375" customWidth="1"/>
    <col min="11529" max="11531" width="0" hidden="1" customWidth="1"/>
    <col min="11532" max="11532" width="15.7109375" customWidth="1"/>
    <col min="11533" max="11535" width="0" hidden="1" customWidth="1"/>
    <col min="11536" max="11536" width="15.7109375" customWidth="1"/>
    <col min="11538" max="11538" width="1.7109375" customWidth="1"/>
    <col min="11539" max="11539" width="14.7109375" customWidth="1"/>
    <col min="11540" max="11540" width="1.7109375" customWidth="1"/>
    <col min="11541" max="11541" width="14.7109375" customWidth="1"/>
    <col min="11542" max="11543" width="15.7109375" customWidth="1"/>
    <col min="11760" max="11770" width="0" hidden="1" customWidth="1"/>
    <col min="11771" max="11771" width="3.7109375" customWidth="1"/>
    <col min="11772" max="11773" width="8.7109375" customWidth="1"/>
    <col min="11774" max="11774" width="12.7109375" customWidth="1"/>
    <col min="11775" max="11776" width="15.7109375" customWidth="1"/>
    <col min="11777" max="11777" width="65.7109375" customWidth="1"/>
    <col min="11778" max="11778" width="10.7109375" customWidth="1"/>
    <col min="11779" max="11780" width="14.7109375" customWidth="1"/>
    <col min="11781" max="11781" width="10.7109375" customWidth="1"/>
    <col min="11782" max="11782" width="14.7109375" customWidth="1"/>
    <col min="11783" max="11783" width="15.7109375" customWidth="1"/>
    <col min="11784" max="11784" width="3.7109375" customWidth="1"/>
    <col min="11785" max="11787" width="0" hidden="1" customWidth="1"/>
    <col min="11788" max="11788" width="15.7109375" customWidth="1"/>
    <col min="11789" max="11791" width="0" hidden="1" customWidth="1"/>
    <col min="11792" max="11792" width="15.7109375" customWidth="1"/>
    <col min="11794" max="11794" width="1.7109375" customWidth="1"/>
    <col min="11795" max="11795" width="14.7109375" customWidth="1"/>
    <col min="11796" max="11796" width="1.7109375" customWidth="1"/>
    <col min="11797" max="11797" width="14.7109375" customWidth="1"/>
    <col min="11798" max="11799" width="15.7109375" customWidth="1"/>
    <col min="12016" max="12026" width="0" hidden="1" customWidth="1"/>
    <col min="12027" max="12027" width="3.7109375" customWidth="1"/>
    <col min="12028" max="12029" width="8.7109375" customWidth="1"/>
    <col min="12030" max="12030" width="12.7109375" customWidth="1"/>
    <col min="12031" max="12032" width="15.7109375" customWidth="1"/>
    <col min="12033" max="12033" width="65.7109375" customWidth="1"/>
    <col min="12034" max="12034" width="10.7109375" customWidth="1"/>
    <col min="12035" max="12036" width="14.7109375" customWidth="1"/>
    <col min="12037" max="12037" width="10.7109375" customWidth="1"/>
    <col min="12038" max="12038" width="14.7109375" customWidth="1"/>
    <col min="12039" max="12039" width="15.7109375" customWidth="1"/>
    <col min="12040" max="12040" width="3.7109375" customWidth="1"/>
    <col min="12041" max="12043" width="0" hidden="1" customWidth="1"/>
    <col min="12044" max="12044" width="15.7109375" customWidth="1"/>
    <col min="12045" max="12047" width="0" hidden="1" customWidth="1"/>
    <col min="12048" max="12048" width="15.7109375" customWidth="1"/>
    <col min="12050" max="12050" width="1.7109375" customWidth="1"/>
    <col min="12051" max="12051" width="14.7109375" customWidth="1"/>
    <col min="12052" max="12052" width="1.7109375" customWidth="1"/>
    <col min="12053" max="12053" width="14.7109375" customWidth="1"/>
    <col min="12054" max="12055" width="15.7109375" customWidth="1"/>
    <col min="12272" max="12282" width="0" hidden="1" customWidth="1"/>
    <col min="12283" max="12283" width="3.7109375" customWidth="1"/>
    <col min="12284" max="12285" width="8.7109375" customWidth="1"/>
    <col min="12286" max="12286" width="12.7109375" customWidth="1"/>
    <col min="12287" max="12288" width="15.7109375" customWidth="1"/>
    <col min="12289" max="12289" width="65.7109375" customWidth="1"/>
    <col min="12290" max="12290" width="10.7109375" customWidth="1"/>
    <col min="12291" max="12292" width="14.7109375" customWidth="1"/>
    <col min="12293" max="12293" width="10.7109375" customWidth="1"/>
    <col min="12294" max="12294" width="14.7109375" customWidth="1"/>
    <col min="12295" max="12295" width="15.7109375" customWidth="1"/>
    <col min="12296" max="12296" width="3.7109375" customWidth="1"/>
    <col min="12297" max="12299" width="0" hidden="1" customWidth="1"/>
    <col min="12300" max="12300" width="15.7109375" customWidth="1"/>
    <col min="12301" max="12303" width="0" hidden="1" customWidth="1"/>
    <col min="12304" max="12304" width="15.7109375" customWidth="1"/>
    <col min="12306" max="12306" width="1.7109375" customWidth="1"/>
    <col min="12307" max="12307" width="14.7109375" customWidth="1"/>
    <col min="12308" max="12308" width="1.7109375" customWidth="1"/>
    <col min="12309" max="12309" width="14.7109375" customWidth="1"/>
    <col min="12310" max="12311" width="15.7109375" customWidth="1"/>
    <col min="12528" max="12538" width="0" hidden="1" customWidth="1"/>
    <col min="12539" max="12539" width="3.7109375" customWidth="1"/>
    <col min="12540" max="12541" width="8.7109375" customWidth="1"/>
    <col min="12542" max="12542" width="12.7109375" customWidth="1"/>
    <col min="12543" max="12544" width="15.7109375" customWidth="1"/>
    <col min="12545" max="12545" width="65.7109375" customWidth="1"/>
    <col min="12546" max="12546" width="10.7109375" customWidth="1"/>
    <col min="12547" max="12548" width="14.7109375" customWidth="1"/>
    <col min="12549" max="12549" width="10.7109375" customWidth="1"/>
    <col min="12550" max="12550" width="14.7109375" customWidth="1"/>
    <col min="12551" max="12551" width="15.7109375" customWidth="1"/>
    <col min="12552" max="12552" width="3.7109375" customWidth="1"/>
    <col min="12553" max="12555" width="0" hidden="1" customWidth="1"/>
    <col min="12556" max="12556" width="15.7109375" customWidth="1"/>
    <col min="12557" max="12559" width="0" hidden="1" customWidth="1"/>
    <col min="12560" max="12560" width="15.7109375" customWidth="1"/>
    <col min="12562" max="12562" width="1.7109375" customWidth="1"/>
    <col min="12563" max="12563" width="14.7109375" customWidth="1"/>
    <col min="12564" max="12564" width="1.7109375" customWidth="1"/>
    <col min="12565" max="12565" width="14.7109375" customWidth="1"/>
    <col min="12566" max="12567" width="15.7109375" customWidth="1"/>
    <col min="12784" max="12794" width="0" hidden="1" customWidth="1"/>
    <col min="12795" max="12795" width="3.7109375" customWidth="1"/>
    <col min="12796" max="12797" width="8.7109375" customWidth="1"/>
    <col min="12798" max="12798" width="12.7109375" customWidth="1"/>
    <col min="12799" max="12800" width="15.7109375" customWidth="1"/>
    <col min="12801" max="12801" width="65.7109375" customWidth="1"/>
    <col min="12802" max="12802" width="10.7109375" customWidth="1"/>
    <col min="12803" max="12804" width="14.7109375" customWidth="1"/>
    <col min="12805" max="12805" width="10.7109375" customWidth="1"/>
    <col min="12806" max="12806" width="14.7109375" customWidth="1"/>
    <col min="12807" max="12807" width="15.7109375" customWidth="1"/>
    <col min="12808" max="12808" width="3.7109375" customWidth="1"/>
    <col min="12809" max="12811" width="0" hidden="1" customWidth="1"/>
    <col min="12812" max="12812" width="15.7109375" customWidth="1"/>
    <col min="12813" max="12815" width="0" hidden="1" customWidth="1"/>
    <col min="12816" max="12816" width="15.7109375" customWidth="1"/>
    <col min="12818" max="12818" width="1.7109375" customWidth="1"/>
    <col min="12819" max="12819" width="14.7109375" customWidth="1"/>
    <col min="12820" max="12820" width="1.7109375" customWidth="1"/>
    <col min="12821" max="12821" width="14.7109375" customWidth="1"/>
    <col min="12822" max="12823" width="15.7109375" customWidth="1"/>
    <col min="13040" max="13050" width="0" hidden="1" customWidth="1"/>
    <col min="13051" max="13051" width="3.7109375" customWidth="1"/>
    <col min="13052" max="13053" width="8.7109375" customWidth="1"/>
    <col min="13054" max="13054" width="12.7109375" customWidth="1"/>
    <col min="13055" max="13056" width="15.7109375" customWidth="1"/>
    <col min="13057" max="13057" width="65.7109375" customWidth="1"/>
    <col min="13058" max="13058" width="10.7109375" customWidth="1"/>
    <col min="13059" max="13060" width="14.7109375" customWidth="1"/>
    <col min="13061" max="13061" width="10.7109375" customWidth="1"/>
    <col min="13062" max="13062" width="14.7109375" customWidth="1"/>
    <col min="13063" max="13063" width="15.7109375" customWidth="1"/>
    <col min="13064" max="13064" width="3.7109375" customWidth="1"/>
    <col min="13065" max="13067" width="0" hidden="1" customWidth="1"/>
    <col min="13068" max="13068" width="15.7109375" customWidth="1"/>
    <col min="13069" max="13071" width="0" hidden="1" customWidth="1"/>
    <col min="13072" max="13072" width="15.7109375" customWidth="1"/>
    <col min="13074" max="13074" width="1.7109375" customWidth="1"/>
    <col min="13075" max="13075" width="14.7109375" customWidth="1"/>
    <col min="13076" max="13076" width="1.7109375" customWidth="1"/>
    <col min="13077" max="13077" width="14.7109375" customWidth="1"/>
    <col min="13078" max="13079" width="15.7109375" customWidth="1"/>
    <col min="13296" max="13306" width="0" hidden="1" customWidth="1"/>
    <col min="13307" max="13307" width="3.7109375" customWidth="1"/>
    <col min="13308" max="13309" width="8.7109375" customWidth="1"/>
    <col min="13310" max="13310" width="12.7109375" customWidth="1"/>
    <col min="13311" max="13312" width="15.7109375" customWidth="1"/>
    <col min="13313" max="13313" width="65.7109375" customWidth="1"/>
    <col min="13314" max="13314" width="10.7109375" customWidth="1"/>
    <col min="13315" max="13316" width="14.7109375" customWidth="1"/>
    <col min="13317" max="13317" width="10.7109375" customWidth="1"/>
    <col min="13318" max="13318" width="14.7109375" customWidth="1"/>
    <col min="13319" max="13319" width="15.7109375" customWidth="1"/>
    <col min="13320" max="13320" width="3.7109375" customWidth="1"/>
    <col min="13321" max="13323" width="0" hidden="1" customWidth="1"/>
    <col min="13324" max="13324" width="15.7109375" customWidth="1"/>
    <col min="13325" max="13327" width="0" hidden="1" customWidth="1"/>
    <col min="13328" max="13328" width="15.7109375" customWidth="1"/>
    <col min="13330" max="13330" width="1.7109375" customWidth="1"/>
    <col min="13331" max="13331" width="14.7109375" customWidth="1"/>
    <col min="13332" max="13332" width="1.7109375" customWidth="1"/>
    <col min="13333" max="13333" width="14.7109375" customWidth="1"/>
    <col min="13334" max="13335" width="15.7109375" customWidth="1"/>
    <col min="13552" max="13562" width="0" hidden="1" customWidth="1"/>
    <col min="13563" max="13563" width="3.7109375" customWidth="1"/>
    <col min="13564" max="13565" width="8.7109375" customWidth="1"/>
    <col min="13566" max="13566" width="12.7109375" customWidth="1"/>
    <col min="13567" max="13568" width="15.7109375" customWidth="1"/>
    <col min="13569" max="13569" width="65.7109375" customWidth="1"/>
    <col min="13570" max="13570" width="10.7109375" customWidth="1"/>
    <col min="13571" max="13572" width="14.7109375" customWidth="1"/>
    <col min="13573" max="13573" width="10.7109375" customWidth="1"/>
    <col min="13574" max="13574" width="14.7109375" customWidth="1"/>
    <col min="13575" max="13575" width="15.7109375" customWidth="1"/>
    <col min="13576" max="13576" width="3.7109375" customWidth="1"/>
    <col min="13577" max="13579" width="0" hidden="1" customWidth="1"/>
    <col min="13580" max="13580" width="15.7109375" customWidth="1"/>
    <col min="13581" max="13583" width="0" hidden="1" customWidth="1"/>
    <col min="13584" max="13584" width="15.7109375" customWidth="1"/>
    <col min="13586" max="13586" width="1.7109375" customWidth="1"/>
    <col min="13587" max="13587" width="14.7109375" customWidth="1"/>
    <col min="13588" max="13588" width="1.7109375" customWidth="1"/>
    <col min="13589" max="13589" width="14.7109375" customWidth="1"/>
    <col min="13590" max="13591" width="15.7109375" customWidth="1"/>
    <col min="13808" max="13818" width="0" hidden="1" customWidth="1"/>
    <col min="13819" max="13819" width="3.7109375" customWidth="1"/>
    <col min="13820" max="13821" width="8.7109375" customWidth="1"/>
    <col min="13822" max="13822" width="12.7109375" customWidth="1"/>
    <col min="13823" max="13824" width="15.7109375" customWidth="1"/>
    <col min="13825" max="13825" width="65.7109375" customWidth="1"/>
    <col min="13826" max="13826" width="10.7109375" customWidth="1"/>
    <col min="13827" max="13828" width="14.7109375" customWidth="1"/>
    <col min="13829" max="13829" width="10.7109375" customWidth="1"/>
    <col min="13830" max="13830" width="14.7109375" customWidth="1"/>
    <col min="13831" max="13831" width="15.7109375" customWidth="1"/>
    <col min="13832" max="13832" width="3.7109375" customWidth="1"/>
    <col min="13833" max="13835" width="0" hidden="1" customWidth="1"/>
    <col min="13836" max="13836" width="15.7109375" customWidth="1"/>
    <col min="13837" max="13839" width="0" hidden="1" customWidth="1"/>
    <col min="13840" max="13840" width="15.7109375" customWidth="1"/>
    <col min="13842" max="13842" width="1.7109375" customWidth="1"/>
    <col min="13843" max="13843" width="14.7109375" customWidth="1"/>
    <col min="13844" max="13844" width="1.7109375" customWidth="1"/>
    <col min="13845" max="13845" width="14.7109375" customWidth="1"/>
    <col min="13846" max="13847" width="15.7109375" customWidth="1"/>
    <col min="14064" max="14074" width="0" hidden="1" customWidth="1"/>
    <col min="14075" max="14075" width="3.7109375" customWidth="1"/>
    <col min="14076" max="14077" width="8.7109375" customWidth="1"/>
    <col min="14078" max="14078" width="12.7109375" customWidth="1"/>
    <col min="14079" max="14080" width="15.7109375" customWidth="1"/>
    <col min="14081" max="14081" width="65.7109375" customWidth="1"/>
    <col min="14082" max="14082" width="10.7109375" customWidth="1"/>
    <col min="14083" max="14084" width="14.7109375" customWidth="1"/>
    <col min="14085" max="14085" width="10.7109375" customWidth="1"/>
    <col min="14086" max="14086" width="14.7109375" customWidth="1"/>
    <col min="14087" max="14087" width="15.7109375" customWidth="1"/>
    <col min="14088" max="14088" width="3.7109375" customWidth="1"/>
    <col min="14089" max="14091" width="0" hidden="1" customWidth="1"/>
    <col min="14092" max="14092" width="15.7109375" customWidth="1"/>
    <col min="14093" max="14095" width="0" hidden="1" customWidth="1"/>
    <col min="14096" max="14096" width="15.7109375" customWidth="1"/>
    <col min="14098" max="14098" width="1.7109375" customWidth="1"/>
    <col min="14099" max="14099" width="14.7109375" customWidth="1"/>
    <col min="14100" max="14100" width="1.7109375" customWidth="1"/>
    <col min="14101" max="14101" width="14.7109375" customWidth="1"/>
    <col min="14102" max="14103" width="15.7109375" customWidth="1"/>
    <col min="14320" max="14330" width="0" hidden="1" customWidth="1"/>
    <col min="14331" max="14331" width="3.7109375" customWidth="1"/>
    <col min="14332" max="14333" width="8.7109375" customWidth="1"/>
    <col min="14334" max="14334" width="12.7109375" customWidth="1"/>
    <col min="14335" max="14336" width="15.7109375" customWidth="1"/>
    <col min="14337" max="14337" width="65.7109375" customWidth="1"/>
    <col min="14338" max="14338" width="10.7109375" customWidth="1"/>
    <col min="14339" max="14340" width="14.7109375" customWidth="1"/>
    <col min="14341" max="14341" width="10.7109375" customWidth="1"/>
    <col min="14342" max="14342" width="14.7109375" customWidth="1"/>
    <col min="14343" max="14343" width="15.7109375" customWidth="1"/>
    <col min="14344" max="14344" width="3.7109375" customWidth="1"/>
    <col min="14345" max="14347" width="0" hidden="1" customWidth="1"/>
    <col min="14348" max="14348" width="15.7109375" customWidth="1"/>
    <col min="14349" max="14351" width="0" hidden="1" customWidth="1"/>
    <col min="14352" max="14352" width="15.7109375" customWidth="1"/>
    <col min="14354" max="14354" width="1.7109375" customWidth="1"/>
    <col min="14355" max="14355" width="14.7109375" customWidth="1"/>
    <col min="14356" max="14356" width="1.7109375" customWidth="1"/>
    <col min="14357" max="14357" width="14.7109375" customWidth="1"/>
    <col min="14358" max="14359" width="15.7109375" customWidth="1"/>
    <col min="14576" max="14586" width="0" hidden="1" customWidth="1"/>
    <col min="14587" max="14587" width="3.7109375" customWidth="1"/>
    <col min="14588" max="14589" width="8.7109375" customWidth="1"/>
    <col min="14590" max="14590" width="12.7109375" customWidth="1"/>
    <col min="14591" max="14592" width="15.7109375" customWidth="1"/>
    <col min="14593" max="14593" width="65.7109375" customWidth="1"/>
    <col min="14594" max="14594" width="10.7109375" customWidth="1"/>
    <col min="14595" max="14596" width="14.7109375" customWidth="1"/>
    <col min="14597" max="14597" width="10.7109375" customWidth="1"/>
    <col min="14598" max="14598" width="14.7109375" customWidth="1"/>
    <col min="14599" max="14599" width="15.7109375" customWidth="1"/>
    <col min="14600" max="14600" width="3.7109375" customWidth="1"/>
    <col min="14601" max="14603" width="0" hidden="1" customWidth="1"/>
    <col min="14604" max="14604" width="15.7109375" customWidth="1"/>
    <col min="14605" max="14607" width="0" hidden="1" customWidth="1"/>
    <col min="14608" max="14608" width="15.7109375" customWidth="1"/>
    <col min="14610" max="14610" width="1.7109375" customWidth="1"/>
    <col min="14611" max="14611" width="14.7109375" customWidth="1"/>
    <col min="14612" max="14612" width="1.7109375" customWidth="1"/>
    <col min="14613" max="14613" width="14.7109375" customWidth="1"/>
    <col min="14614" max="14615" width="15.7109375" customWidth="1"/>
    <col min="14832" max="14842" width="0" hidden="1" customWidth="1"/>
    <col min="14843" max="14843" width="3.7109375" customWidth="1"/>
    <col min="14844" max="14845" width="8.7109375" customWidth="1"/>
    <col min="14846" max="14846" width="12.7109375" customWidth="1"/>
    <col min="14847" max="14848" width="15.7109375" customWidth="1"/>
    <col min="14849" max="14849" width="65.7109375" customWidth="1"/>
    <col min="14850" max="14850" width="10.7109375" customWidth="1"/>
    <col min="14851" max="14852" width="14.7109375" customWidth="1"/>
    <col min="14853" max="14853" width="10.7109375" customWidth="1"/>
    <col min="14854" max="14854" width="14.7109375" customWidth="1"/>
    <col min="14855" max="14855" width="15.7109375" customWidth="1"/>
    <col min="14856" max="14856" width="3.7109375" customWidth="1"/>
    <col min="14857" max="14859" width="0" hidden="1" customWidth="1"/>
    <col min="14860" max="14860" width="15.7109375" customWidth="1"/>
    <col min="14861" max="14863" width="0" hidden="1" customWidth="1"/>
    <col min="14864" max="14864" width="15.7109375" customWidth="1"/>
    <col min="14866" max="14866" width="1.7109375" customWidth="1"/>
    <col min="14867" max="14867" width="14.7109375" customWidth="1"/>
    <col min="14868" max="14868" width="1.7109375" customWidth="1"/>
    <col min="14869" max="14869" width="14.7109375" customWidth="1"/>
    <col min="14870" max="14871" width="15.7109375" customWidth="1"/>
    <col min="15088" max="15098" width="0" hidden="1" customWidth="1"/>
    <col min="15099" max="15099" width="3.7109375" customWidth="1"/>
    <col min="15100" max="15101" width="8.7109375" customWidth="1"/>
    <col min="15102" max="15102" width="12.7109375" customWidth="1"/>
    <col min="15103" max="15104" width="15.7109375" customWidth="1"/>
    <col min="15105" max="15105" width="65.7109375" customWidth="1"/>
    <col min="15106" max="15106" width="10.7109375" customWidth="1"/>
    <col min="15107" max="15108" width="14.7109375" customWidth="1"/>
    <col min="15109" max="15109" width="10.7109375" customWidth="1"/>
    <col min="15110" max="15110" width="14.7109375" customWidth="1"/>
    <col min="15111" max="15111" width="15.7109375" customWidth="1"/>
    <col min="15112" max="15112" width="3.7109375" customWidth="1"/>
    <col min="15113" max="15115" width="0" hidden="1" customWidth="1"/>
    <col min="15116" max="15116" width="15.7109375" customWidth="1"/>
    <col min="15117" max="15119" width="0" hidden="1" customWidth="1"/>
    <col min="15120" max="15120" width="15.7109375" customWidth="1"/>
    <col min="15122" max="15122" width="1.7109375" customWidth="1"/>
    <col min="15123" max="15123" width="14.7109375" customWidth="1"/>
    <col min="15124" max="15124" width="1.7109375" customWidth="1"/>
    <col min="15125" max="15125" width="14.7109375" customWidth="1"/>
    <col min="15126" max="15127" width="15.7109375" customWidth="1"/>
    <col min="15344" max="15354" width="0" hidden="1" customWidth="1"/>
    <col min="15355" max="15355" width="3.7109375" customWidth="1"/>
    <col min="15356" max="15357" width="8.7109375" customWidth="1"/>
    <col min="15358" max="15358" width="12.7109375" customWidth="1"/>
    <col min="15359" max="15360" width="15.7109375" customWidth="1"/>
    <col min="15361" max="15361" width="65.7109375" customWidth="1"/>
    <col min="15362" max="15362" width="10.7109375" customWidth="1"/>
    <col min="15363" max="15364" width="14.7109375" customWidth="1"/>
    <col min="15365" max="15365" width="10.7109375" customWidth="1"/>
    <col min="15366" max="15366" width="14.7109375" customWidth="1"/>
    <col min="15367" max="15367" width="15.7109375" customWidth="1"/>
    <col min="15368" max="15368" width="3.7109375" customWidth="1"/>
    <col min="15369" max="15371" width="0" hidden="1" customWidth="1"/>
    <col min="15372" max="15372" width="15.7109375" customWidth="1"/>
    <col min="15373" max="15375" width="0" hidden="1" customWidth="1"/>
    <col min="15376" max="15376" width="15.7109375" customWidth="1"/>
    <col min="15378" max="15378" width="1.7109375" customWidth="1"/>
    <col min="15379" max="15379" width="14.7109375" customWidth="1"/>
    <col min="15380" max="15380" width="1.7109375" customWidth="1"/>
    <col min="15381" max="15381" width="14.7109375" customWidth="1"/>
    <col min="15382" max="15383" width="15.7109375" customWidth="1"/>
    <col min="15600" max="15610" width="0" hidden="1" customWidth="1"/>
    <col min="15611" max="15611" width="3.7109375" customWidth="1"/>
    <col min="15612" max="15613" width="8.7109375" customWidth="1"/>
    <col min="15614" max="15614" width="12.7109375" customWidth="1"/>
    <col min="15615" max="15616" width="15.7109375" customWidth="1"/>
    <col min="15617" max="15617" width="65.7109375" customWidth="1"/>
    <col min="15618" max="15618" width="10.7109375" customWidth="1"/>
    <col min="15619" max="15620" width="14.7109375" customWidth="1"/>
    <col min="15621" max="15621" width="10.7109375" customWidth="1"/>
    <col min="15622" max="15622" width="14.7109375" customWidth="1"/>
    <col min="15623" max="15623" width="15.7109375" customWidth="1"/>
    <col min="15624" max="15624" width="3.7109375" customWidth="1"/>
    <col min="15625" max="15627" width="0" hidden="1" customWidth="1"/>
    <col min="15628" max="15628" width="15.7109375" customWidth="1"/>
    <col min="15629" max="15631" width="0" hidden="1" customWidth="1"/>
    <col min="15632" max="15632" width="15.7109375" customWidth="1"/>
    <col min="15634" max="15634" width="1.7109375" customWidth="1"/>
    <col min="15635" max="15635" width="14.7109375" customWidth="1"/>
    <col min="15636" max="15636" width="1.7109375" customWidth="1"/>
    <col min="15637" max="15637" width="14.7109375" customWidth="1"/>
    <col min="15638" max="15639" width="15.7109375" customWidth="1"/>
    <col min="15856" max="15866" width="0" hidden="1" customWidth="1"/>
    <col min="15867" max="15867" width="3.7109375" customWidth="1"/>
    <col min="15868" max="15869" width="8.7109375" customWidth="1"/>
    <col min="15870" max="15870" width="12.7109375" customWidth="1"/>
    <col min="15871" max="15872" width="15.7109375" customWidth="1"/>
    <col min="15873" max="15873" width="65.7109375" customWidth="1"/>
    <col min="15874" max="15874" width="10.7109375" customWidth="1"/>
    <col min="15875" max="15876" width="14.7109375" customWidth="1"/>
    <col min="15877" max="15877" width="10.7109375" customWidth="1"/>
    <col min="15878" max="15878" width="14.7109375" customWidth="1"/>
    <col min="15879" max="15879" width="15.7109375" customWidth="1"/>
    <col min="15880" max="15880" width="3.7109375" customWidth="1"/>
    <col min="15881" max="15883" width="0" hidden="1" customWidth="1"/>
    <col min="15884" max="15884" width="15.7109375" customWidth="1"/>
    <col min="15885" max="15887" width="0" hidden="1" customWidth="1"/>
    <col min="15888" max="15888" width="15.7109375" customWidth="1"/>
    <col min="15890" max="15890" width="1.7109375" customWidth="1"/>
    <col min="15891" max="15891" width="14.7109375" customWidth="1"/>
    <col min="15892" max="15892" width="1.7109375" customWidth="1"/>
    <col min="15893" max="15893" width="14.7109375" customWidth="1"/>
    <col min="15894" max="15895" width="15.7109375" customWidth="1"/>
    <col min="16112" max="16122" width="0" hidden="1" customWidth="1"/>
    <col min="16123" max="16123" width="3.7109375" customWidth="1"/>
    <col min="16124" max="16125" width="8.7109375" customWidth="1"/>
    <col min="16126" max="16126" width="12.7109375" customWidth="1"/>
    <col min="16127" max="16128" width="15.7109375" customWidth="1"/>
    <col min="16129" max="16129" width="65.7109375" customWidth="1"/>
    <col min="16130" max="16130" width="10.7109375" customWidth="1"/>
    <col min="16131" max="16132" width="14.7109375" customWidth="1"/>
    <col min="16133" max="16133" width="10.7109375" customWidth="1"/>
    <col min="16134" max="16134" width="14.7109375" customWidth="1"/>
    <col min="16135" max="16135" width="15.7109375" customWidth="1"/>
    <col min="16136" max="16136" width="3.7109375" customWidth="1"/>
    <col min="16137" max="16139" width="0" hidden="1" customWidth="1"/>
    <col min="16140" max="16140" width="15.7109375" customWidth="1"/>
    <col min="16141" max="16143" width="0" hidden="1" customWidth="1"/>
    <col min="16144" max="16144" width="15.7109375" customWidth="1"/>
    <col min="16146" max="16146" width="1.7109375" customWidth="1"/>
    <col min="16147" max="16147" width="14.7109375" customWidth="1"/>
    <col min="16148" max="16148" width="1.7109375" customWidth="1"/>
    <col min="16149" max="16149" width="14.7109375" customWidth="1"/>
    <col min="16150" max="16151" width="15.7109375" customWidth="1"/>
  </cols>
  <sheetData>
    <row r="1" spans="1:25" ht="15.75" x14ac:dyDescent="0.25">
      <c r="O1" s="1" t="s">
        <v>0</v>
      </c>
      <c r="Q1" s="1"/>
      <c r="U1" s="2" t="s">
        <v>1</v>
      </c>
      <c r="V1" s="3"/>
      <c r="W1" s="3"/>
      <c r="X1" s="3"/>
      <c r="Y1" s="3"/>
    </row>
    <row r="2" spans="1:25" x14ac:dyDescent="0.25">
      <c r="D2" t="s">
        <v>2</v>
      </c>
      <c r="E2" t="s">
        <v>3</v>
      </c>
      <c r="F2" t="s">
        <v>4</v>
      </c>
      <c r="G2" t="s">
        <v>5</v>
      </c>
      <c r="H2" t="s">
        <v>6</v>
      </c>
      <c r="I2" t="s">
        <v>7</v>
      </c>
      <c r="O2" s="4" t="str">
        <f>IF(TIPOORCAMENTO="licitado","Orçamento Licitado","Orçamento Base para Licitação")&amp;" - "&amp;import.recurso</f>
        <v>Orçamento Base para Licitação - OGU</v>
      </c>
      <c r="U2" s="5" t="s">
        <v>8</v>
      </c>
      <c r="V2" s="6"/>
      <c r="W2" s="6"/>
      <c r="X2" s="6"/>
      <c r="Y2" s="6"/>
    </row>
    <row r="3" spans="1:25" x14ac:dyDescent="0.25">
      <c r="H3" s="7"/>
      <c r="O3" s="8"/>
    </row>
    <row r="4" spans="1:25" x14ac:dyDescent="0.25">
      <c r="A4" t="s">
        <v>9</v>
      </c>
      <c r="F4" t="s">
        <v>10</v>
      </c>
      <c r="G4" t="s">
        <v>11</v>
      </c>
      <c r="H4" t="s">
        <v>12</v>
      </c>
      <c r="I4" s="9">
        <v>0</v>
      </c>
      <c r="L4" s="10" t="s">
        <v>13</v>
      </c>
      <c r="M4" s="10"/>
      <c r="N4" s="11" t="s">
        <v>14</v>
      </c>
      <c r="O4" s="11" t="s">
        <v>15</v>
      </c>
      <c r="P4" s="10" t="s">
        <v>16</v>
      </c>
      <c r="Q4" s="10"/>
      <c r="R4" s="10"/>
      <c r="S4" s="10"/>
      <c r="T4" s="10"/>
      <c r="U4" s="10"/>
      <c r="V4" s="12"/>
      <c r="W4" s="12"/>
      <c r="X4" s="12"/>
      <c r="Y4" s="12"/>
    </row>
    <row r="5" spans="1:25" ht="12.75" customHeight="1" x14ac:dyDescent="0.25">
      <c r="A5" s="3" t="e">
        <f ca="1">MAX($C$12:$C$169)</f>
        <v>#REF!</v>
      </c>
      <c r="B5" s="3"/>
      <c r="C5" s="3"/>
      <c r="F5" s="9">
        <f ca="1">IF(BDI.Opcao="DESONERADO",[1]BDI!$S$30,[1]BDI!$S$29)</f>
        <v>0.23699999999999999</v>
      </c>
      <c r="G5" s="9">
        <f ca="1">IF(BDI.Opcao="DESONERADO",[1]BDI!$S$70,[1]BDI!$S$69)</f>
        <v>0.16800000000000001</v>
      </c>
      <c r="H5" s="9">
        <f ca="1">IF(BDI.Opcao="DESONERADO",[1]BDI!$S$110,[1]BDI!$S$109)</f>
        <v>0</v>
      </c>
      <c r="L5" s="13" t="str">
        <f>Import.CR</f>
        <v>1090.511-91/2023</v>
      </c>
      <c r="M5" s="13"/>
      <c r="N5" s="14" t="str">
        <f>Import.SICONV</f>
        <v>950141/2023</v>
      </c>
      <c r="O5" s="15" t="str">
        <f>Import.Proponente</f>
        <v>Prefeitura Municipal de Pelotas</v>
      </c>
      <c r="P5" s="13" t="str">
        <f>Import.Apelido</f>
        <v>Theodoro Born - Etapa 2</v>
      </c>
      <c r="Q5" s="13"/>
      <c r="R5" s="13"/>
      <c r="S5" s="13"/>
      <c r="T5" s="13"/>
      <c r="U5" s="13"/>
      <c r="V5" s="16"/>
      <c r="W5" s="16"/>
      <c r="X5" s="16"/>
      <c r="Y5" s="16"/>
    </row>
    <row r="6" spans="1:25" ht="5.0999999999999996" customHeight="1" x14ac:dyDescent="0.25">
      <c r="A6" s="3"/>
      <c r="B6" s="3"/>
      <c r="C6" s="3"/>
      <c r="H6" s="7"/>
      <c r="L6" s="17"/>
      <c r="M6" s="17"/>
      <c r="N6" s="18"/>
      <c r="O6" s="18"/>
      <c r="P6" s="17"/>
      <c r="Q6" s="17"/>
      <c r="R6" s="17"/>
      <c r="S6" s="17"/>
      <c r="T6" s="17"/>
      <c r="U6" s="17"/>
      <c r="V6" s="16"/>
      <c r="W6" s="16"/>
      <c r="X6" s="16"/>
      <c r="Y6" s="16"/>
    </row>
    <row r="7" spans="1:25" ht="12.75" customHeight="1" x14ac:dyDescent="0.25">
      <c r="H7" s="7"/>
      <c r="L7" s="10" t="s">
        <v>17</v>
      </c>
      <c r="M7" s="10"/>
      <c r="N7" s="11" t="s">
        <v>18</v>
      </c>
      <c r="O7" s="11" t="str">
        <f>IF(TIPOORCAMENTO="Licitado","NOME DA EMPRESA","DESCRIÇÃO DO LOTE")</f>
        <v>DESCRIÇÃO DO LOTE</v>
      </c>
      <c r="P7" s="19" t="str">
        <f>IF(TIPOORCAMENTO="Licitado","REGIME DE EXECUÇÃO","MUNICÍPIO / UF")</f>
        <v>MUNICÍPIO / UF</v>
      </c>
      <c r="Q7" s="19"/>
      <c r="R7" s="19"/>
      <c r="S7" s="20" t="str">
        <f>IF(TIPOORCAMENTO="Licitado","","BDI 1")</f>
        <v>BDI 1</v>
      </c>
      <c r="T7" s="20" t="str">
        <f>IF(TIPOORCAMENTO="Licitado","","BDI 2")</f>
        <v>BDI 2</v>
      </c>
      <c r="U7" s="21" t="str">
        <f>IF(TIPOORCAMENTO="Licitado","Nº CTEF","BDI 3")</f>
        <v>BDI 3</v>
      </c>
      <c r="V7" s="20"/>
      <c r="W7" s="20"/>
    </row>
    <row r="8" spans="1:25" ht="12.75" customHeight="1" x14ac:dyDescent="0.25">
      <c r="A8" s="3"/>
      <c r="B8" s="3"/>
      <c r="C8" s="3"/>
      <c r="F8" s="22" t="str">
        <f ca="1">IF(LEN(INFO("release"))&gt;5,"'Referência "&amp;Excel_BuiltIn_Database&amp;".xls'#Banco.$a5:$a$65536","'[Referência "&amp;Excel_BuiltIn_Database&amp;".xls]Banco'!$a5:$a$65536")</f>
        <v>'[Referência 05-2024.xls]Banco'!$a5:$a$65536</v>
      </c>
      <c r="G8" s="22"/>
      <c r="H8" s="22"/>
      <c r="I8" s="22"/>
      <c r="J8" s="22"/>
      <c r="K8" s="22"/>
      <c r="L8" s="13" t="str">
        <f ca="1">IF(ISERROR(INDIRECT($F$9)),"(N/D: 'Referência "&amp;Excel_BuiltIn_Database&amp;".xls)",INDIRECT($F$9))</f>
        <v>PORTO ALEGRE</v>
      </c>
      <c r="M8" s="13"/>
      <c r="N8" s="24" t="str">
        <f ca="1">TEXT(Import.DataBase,"mm-aa")&amp;IF(DESONERACAO="Sim"," (DES.)"," (N DES.)")</f>
        <v>05-24 (N DES.)</v>
      </c>
      <c r="O8" s="15" t="str">
        <f>IF(TIPOORCAMENTO="Licitado",Import.empresa,Import.DescLote)</f>
        <v>Requalificação Estacas 0+160 a 0+460</v>
      </c>
      <c r="P8" s="25" t="str">
        <f ca="1">IF(TIPOORCAMENTO="Licitado",Import.RegimeExecução,Import.Município)</f>
        <v>Pelotas/RS</v>
      </c>
      <c r="Q8" s="25"/>
      <c r="R8" s="25"/>
      <c r="S8" s="68">
        <v>0</v>
      </c>
      <c r="T8" s="68">
        <v>0</v>
      </c>
      <c r="U8" s="26" t="str">
        <f ca="1">IF(TIPOORCAMENTO="Licitado",Import.CTEF,TEXT(H5,"0,00%"))</f>
        <v>0,00%</v>
      </c>
      <c r="V8" s="23"/>
      <c r="W8" s="27"/>
      <c r="X8" s="27"/>
    </row>
    <row r="9" spans="1:25" ht="12.75" customHeight="1" x14ac:dyDescent="0.25">
      <c r="F9" s="22" t="str">
        <f ca="1">IF(LEN(INFO("release"))&gt;5,"'Referência "&amp;Excel_BuiltIn_Database&amp;".xls'#Banco.$d$3","'[Referência "&amp;Excel_BuiltIn_Database&amp;".xls]Banco'!$d$3")</f>
        <v>'[Referência 05-2024.xls]Banco'!$d$3</v>
      </c>
      <c r="G9" s="22"/>
      <c r="H9" s="22"/>
      <c r="I9" s="22"/>
      <c r="J9" s="22"/>
      <c r="K9" s="22"/>
      <c r="V9" s="23"/>
    </row>
    <row r="10" spans="1:25" ht="35.1" customHeight="1" x14ac:dyDescent="0.25">
      <c r="A10" s="29" t="s">
        <v>22</v>
      </c>
      <c r="B10" s="29" t="s">
        <v>23</v>
      </c>
      <c r="C10" s="29" t="s">
        <v>24</v>
      </c>
      <c r="D10" s="29" t="s">
        <v>25</v>
      </c>
      <c r="E10" s="29" t="s">
        <v>26</v>
      </c>
      <c r="F10" s="29" t="s">
        <v>27</v>
      </c>
      <c r="G10" s="29" t="s">
        <v>28</v>
      </c>
      <c r="H10" s="29" t="s">
        <v>29</v>
      </c>
      <c r="I10" s="29" t="s">
        <v>30</v>
      </c>
      <c r="J10" s="29" t="s">
        <v>31</v>
      </c>
      <c r="K10" s="29" t="s">
        <v>32</v>
      </c>
      <c r="L10" s="29" t="s">
        <v>33</v>
      </c>
      <c r="M10" s="29" t="s">
        <v>34</v>
      </c>
      <c r="N10" s="29" t="s">
        <v>35</v>
      </c>
      <c r="O10" s="29" t="s">
        <v>36</v>
      </c>
      <c r="P10" s="30" t="s">
        <v>37</v>
      </c>
      <c r="Q10" s="29" t="s">
        <v>19</v>
      </c>
      <c r="R10" s="29" t="str">
        <f>IF(TIPOORCAMENTO="Licitado","","Custo Unitário (sem BDI) (R$)")</f>
        <v>Custo Unitário (sem BDI) (R$)</v>
      </c>
      <c r="S10" s="29" t="str">
        <f>IF(TIPOORCAMENTO="Licitado","","BDI
(%)")</f>
        <v>BDI
(%)</v>
      </c>
      <c r="T10" s="29" t="s">
        <v>38</v>
      </c>
      <c r="U10" s="29" t="s">
        <v>39</v>
      </c>
      <c r="V10" s="28"/>
      <c r="W10" s="31"/>
      <c r="X10" s="32"/>
    </row>
    <row r="11" spans="1:25" hidden="1" x14ac:dyDescent="0.25">
      <c r="A11" t="e">
        <f>CHOOSE(1+LOG(1+2*(ORÇAMENTO.Nivel="Meta")+4*(ORÇAMENTO.Nivel="Nível 2")+8*(ORÇAMENTO.Nivel="Nível 3")+16*(ORÇAMENTO.Nivel="Nível 4")+32*(ORÇAMENTO.Nivel="Serviço"),2),0,1,2,3,4,"S")</f>
        <v>#REF!</v>
      </c>
      <c r="B11" t="e">
        <f ca="1">IF(OR(C11="s",C11=0),OFFSET(B11,-1,0),C11)</f>
        <v>#REF!</v>
      </c>
      <c r="C11" t="e">
        <f ca="1">IF(OFFSET(C11,-1,0)="L",1,IF(OFFSET(C11,-1,0)=1,2,IF(OR(A11="s",A11=0),"S",IF(AND(OFFSET(C11,-1,0)=2,A11=4),3,IF(AND(OR(OFFSET(C11,-1,0)="s",OFFSET(C11,-1,0)=0),A11&lt;&gt;"s",A11&gt;OFFSET(B11,-1,0)),OFFSET(B11,-1,0),A11)))))</f>
        <v>#REF!</v>
      </c>
      <c r="D11" t="e">
        <f ca="1">IF(OR(C11="S",C11=0),0,IF(ISERROR(K11),J11,SMALL(J11:K11,1)))</f>
        <v>#REF!</v>
      </c>
      <c r="E11" t="e">
        <f ca="1">IF($C11=1,OFFSET(E11,-1,0)+MAX(1,COUNTIF([1]QCI!$A$13:$A$24,OFFSET([1]ORÇAMENTO!E14,-1,0))),OFFSET(E11,-1,0))</f>
        <v>#REF!</v>
      </c>
      <c r="F11" t="e">
        <f ca="1">IF($C11=1,0,IF($C11=2,OFFSET(F11,-1,0)+1,OFFSET(F11,-1,0)))</f>
        <v>#REF!</v>
      </c>
      <c r="G11" t="e">
        <f ca="1">IF(AND($C11&lt;=2,$C11&lt;&gt;0),0,IF($C11=3,OFFSET(G11,-1,0)+1,OFFSET(G11,-1,0)))</f>
        <v>#REF!</v>
      </c>
      <c r="H11" t="e">
        <f ca="1">IF(AND($C11&lt;=3,$C11&lt;&gt;0),0,IF($C11=4,OFFSET(H11,-1,0)+1,OFFSET(H11,-1,0)))</f>
        <v>#REF!</v>
      </c>
      <c r="I11" t="e">
        <f ca="1">IF(AND($C11&lt;=4,$C11&lt;&gt;0),0,IF(AND($C11="S",$U11&gt;0),OFFSET(I11,-1,0)+1,OFFSET(I11,-1,0)))</f>
        <v>#REF!</v>
      </c>
      <c r="J11" t="e">
        <f ca="1">IF(OR($C11="S",$C11=0),0,MATCH(0,OFFSET($D11,1,$C11,ROW($C$169)-ROW($C11)),0))</f>
        <v>#REF!</v>
      </c>
      <c r="K11" t="e">
        <f ca="1">IF(OR($C11="S",$C11=0),0,MATCH(OFFSET($D11,0,$C11)+IF($C11&lt;&gt;1,1,COUNTIF([1]QCI!$A$13:$A$24,[1]ORÇAMENTO!E14)),OFFSET($D11,1,$C11,ROW($C$169)-ROW($C11)),0))</f>
        <v>#REF!</v>
      </c>
      <c r="L11" s="33" t="e">
        <f ca="1">IF(OR($C11=0,#REF!=""),"-",CONCATENATE(E11&amp;".",IF(AND($A$5&gt;=2,$C11&gt;=2),F11&amp;".",""),IF(AND($A$5&gt;=3,$C11&gt;=3),G11&amp;".",""),IF(AND($A$5&gt;=4,$C11&gt;=4),H11&amp;".",""),IF($C11="S",I11&amp;".","")))</f>
        <v>#REF!</v>
      </c>
      <c r="M11" s="34" t="s">
        <v>40</v>
      </c>
      <c r="N11" s="35"/>
      <c r="O11" s="36" t="e">
        <f ca="1">IF($C11="S",REFERENCIA.Descricao,"(digite a descrição aqui)")</f>
        <v>#REF!</v>
      </c>
      <c r="P11" s="37" t="str">
        <f ca="1">REFERENCIA.Unidade</f>
        <v>-</v>
      </c>
      <c r="Q11" s="38">
        <f ca="1">OFFSET([1]CÁLCULO!H$15,ROW($Q11)-ROW(Q$12),0)</f>
        <v>0</v>
      </c>
      <c r="R11" s="39"/>
      <c r="S11" s="40" t="s">
        <v>10</v>
      </c>
      <c r="T11" s="38" t="e">
        <f ca="1">IF($C11="S",ROUND(IF(TIPOORCAMENTO="Proposto",ORÇAMENTO.CustoUnitario*(1+#REF!),ORÇAMENTO.PrecoUnitarioLicitado),15-13*#REF!),0)</f>
        <v>#REF!</v>
      </c>
      <c r="U11" s="41" t="e">
        <f ca="1">IF($C11="S",VTOTAL1,IF($C11=0,0,ROUND(SomaAgrup,15-13*#REF!)))</f>
        <v>#REF!</v>
      </c>
      <c r="V11" t="e">
        <f ca="1">IF(AND($C11="S",$U11&gt;0),IF(ISBLANK(#REF!),"RA",LEFT(#REF!,2)),"")</f>
        <v>#REF!</v>
      </c>
      <c r="W11" s="43" t="e">
        <f ca="1">IF($C11="S",IF($V11="CP",$U11,IF($V11="RA",(($U11)*[1]QCI!$AA$3),0)),SomaAgrup)</f>
        <v>#REF!</v>
      </c>
      <c r="X11" s="44" t="e">
        <f ca="1">IF($C11="S",IF($V11="OU",ROUND($U11,2),0),SomaAgrup)</f>
        <v>#REF!</v>
      </c>
    </row>
    <row r="12" spans="1:25" ht="15" customHeight="1" x14ac:dyDescent="0.25">
      <c r="A12">
        <v>0</v>
      </c>
      <c r="C12" t="s">
        <v>42</v>
      </c>
      <c r="D12">
        <f ca="1">COUNTA(OFFSET(D12,1,0):D$169)</f>
        <v>156</v>
      </c>
      <c r="E12">
        <v>0</v>
      </c>
      <c r="L12" s="45" t="s">
        <v>400</v>
      </c>
      <c r="M12" s="67"/>
      <c r="N12" s="67"/>
      <c r="O12" s="67"/>
      <c r="P12" s="46"/>
      <c r="Q12" s="47"/>
      <c r="R12" s="47"/>
      <c r="S12" s="48"/>
      <c r="T12" s="47"/>
      <c r="U12" s="49">
        <v>0</v>
      </c>
      <c r="V12" t="str">
        <f>IF(AND($C12="S",$U12&gt;0),LEFT(#REF!,2),"")</f>
        <v/>
      </c>
      <c r="W12" s="50">
        <f ca="1">SUMIF(OFFSET($C12,1,0,ROW(X169)-ROW(W12)-1),"S",OFFSET(W12,1,0,ROW(X169)-ROW(W12)-1))</f>
        <v>0</v>
      </c>
      <c r="X12" s="51">
        <f ca="1">SUMIF(OFFSET($C12,1,0,ROW(Y169)-ROW(X12)-1),"S",OFFSET(X12,1,0,ROW(Y169)-ROW(X12)-1))</f>
        <v>0</v>
      </c>
    </row>
    <row r="13" spans="1:25" x14ac:dyDescent="0.25">
      <c r="A13" t="e">
        <f t="shared" ref="A13:A36" si="0">CHOOSE(1+LOG(1+2*(ORÇAMENTO.Nivel="Meta")+4*(ORÇAMENTO.Nivel="Nível 2")+8*(ORÇAMENTO.Nivel="Nível 3")+16*(ORÇAMENTO.Nivel="Nível 4")+32*(ORÇAMENTO.Nivel="Serviço"),2),0,1,2,3,4,"S")</f>
        <v>#REF!</v>
      </c>
      <c r="B13">
        <f t="shared" ref="B13:B48" ca="1" si="1">IF(OR(C13="s",C13=0),OFFSET(B13,-1,0),C13)</f>
        <v>1</v>
      </c>
      <c r="C13">
        <f t="shared" ref="C13:C48" ca="1" si="2">IF(OFFSET(C13,-1,0)="L",1,IF(OFFSET(C13,-1,0)=1,2,IF(OR(A13="s",A13=0),"S",IF(AND(OFFSET(C13,-1,0)=2,A13=4),3,IF(AND(OR(OFFSET(C13,-1,0)="s",OFFSET(C13,-1,0)=0),A13&lt;&gt;"s",A13&gt;OFFSET(B13,-1,0)),OFFSET(B13,-1,0),A13)))))</f>
        <v>1</v>
      </c>
      <c r="D13">
        <f t="shared" ref="D13:D48" ca="1" si="3">IF(OR(C13="S",C13=0),0,IF(ISERROR(K13),J13,SMALL(J13:K13,1)))</f>
        <v>156</v>
      </c>
      <c r="E13">
        <f ca="1">IF($C13=1,OFFSET(E13,-1,0)+MAX(1,COUNTIF([1]QCI!$A$13:$A$24,OFFSET([1]ORÇAMENTO!E16,-1,0))),OFFSET(E13,-1,0))</f>
        <v>1</v>
      </c>
      <c r="F13">
        <f t="shared" ref="F13:F48" ca="1" si="4">IF($C13=1,0,IF($C13=2,OFFSET(F13,-1,0)+1,OFFSET(F13,-1,0)))</f>
        <v>0</v>
      </c>
      <c r="G13">
        <f t="shared" ref="G13:G48" ca="1" si="5">IF(AND($C13&lt;=2,$C13&lt;&gt;0),0,IF($C13=3,OFFSET(G13,-1,0)+1,OFFSET(G13,-1,0)))</f>
        <v>0</v>
      </c>
      <c r="H13">
        <f t="shared" ref="H13:H48" ca="1" si="6">IF(AND($C13&lt;=3,$C13&lt;&gt;0),0,IF($C13=4,OFFSET(H13,-1,0)+1,OFFSET(H13,-1,0)))</f>
        <v>0</v>
      </c>
      <c r="I13">
        <f ca="1">IF(AND($C13&lt;=4,$C13&lt;&gt;0),0,IF(AND($C13="S",$U13&gt;0),OFFSET(I13,-1,0)+1,OFFSET(I13,-1,0)))</f>
        <v>0</v>
      </c>
      <c r="J13">
        <f t="shared" ref="J13:J76" ca="1" si="7">IF(OR($C13="S",$C13=0),0,MATCH(0,OFFSET($D13,1,$C13,ROW($C$169)-ROW($C13)),0))</f>
        <v>156</v>
      </c>
      <c r="K13" t="e">
        <f ca="1">IF(OR($C13="S",$C13=0),0,MATCH(OFFSET($D13,0,$C13)+IF($C13&lt;&gt;1,1,COUNTIF([1]QCI!$A$13:$A$24,[1]ORÇAMENTO!E16)),OFFSET($D13,1,$C13,ROW($C$169)-ROW($C13)),0))</f>
        <v>#N/A</v>
      </c>
      <c r="L13" s="33" t="s">
        <v>156</v>
      </c>
      <c r="M13" s="34" t="s">
        <v>40</v>
      </c>
      <c r="N13" s="35"/>
      <c r="O13" s="36" t="s">
        <v>44</v>
      </c>
      <c r="P13" s="37" t="str">
        <f t="shared" ref="P13:P14" ca="1" si="8">REFERENCIA.Unidade</f>
        <v>-</v>
      </c>
      <c r="Q13" s="38">
        <f ca="1">OFFSET([1]CÁLCULO!H$15,ROW($Q13)-ROW(Q$12),0)</f>
        <v>0</v>
      </c>
      <c r="R13" s="39"/>
      <c r="S13" s="40" t="s">
        <v>10</v>
      </c>
      <c r="T13" s="38">
        <f ca="1">IF($C13="S",ROUND(IF(TIPOORCAMENTO="Proposto",ORÇAMENTO.CustoUnitario*(1+#REF!),ORÇAMENTO.PrecoUnitarioLicitado),15-13*#REF!),0)</f>
        <v>0</v>
      </c>
      <c r="U13" s="41"/>
      <c r="V13" s="42" t="s">
        <v>41</v>
      </c>
      <c r="W13" t="str">
        <f ca="1">IF(AND($C13="S",$U13&gt;0),IF(ISBLANK($V13),"RA",LEFT($V13,2)),"")</f>
        <v/>
      </c>
      <c r="X13" s="43">
        <f ca="1">IF($C13="S",IF($W13="CP",$U13,IF($W13="RA",(($U13)*[1]QCI!$AA$3),0)),SomaAgrup)</f>
        <v>0</v>
      </c>
      <c r="Y13" s="44">
        <f ca="1">IF($C13="S",IF($W13="OU",ROUND($U13,2),0),SomaAgrup)</f>
        <v>0</v>
      </c>
    </row>
    <row r="14" spans="1:25" x14ac:dyDescent="0.25">
      <c r="A14" t="e">
        <f t="shared" si="0"/>
        <v>#REF!</v>
      </c>
      <c r="B14">
        <f t="shared" ca="1" si="1"/>
        <v>2</v>
      </c>
      <c r="C14">
        <f t="shared" ca="1" si="2"/>
        <v>2</v>
      </c>
      <c r="D14">
        <f t="shared" ca="1" si="3"/>
        <v>155</v>
      </c>
      <c r="E14">
        <f ca="1">IF($C14=1,OFFSET(E14,-1,0)+MAX(1,COUNTIF([1]QCI!$A$13:$A$24,OFFSET([1]ORÇAMENTO!E17,-1,0))),OFFSET(E14,-1,0))</f>
        <v>1</v>
      </c>
      <c r="F14">
        <f t="shared" ca="1" si="4"/>
        <v>1</v>
      </c>
      <c r="G14">
        <f t="shared" ca="1" si="5"/>
        <v>0</v>
      </c>
      <c r="H14">
        <f t="shared" ca="1" si="6"/>
        <v>0</v>
      </c>
      <c r="I14">
        <f ca="1">IF(AND($C14&lt;=4,$C14&lt;&gt;0),0,IF(AND($C14="S",$U14&gt;0),OFFSET(I14,-1,0)+1,OFFSET(I14,-1,0)))</f>
        <v>0</v>
      </c>
      <c r="J14">
        <f t="shared" ca="1" si="7"/>
        <v>155</v>
      </c>
      <c r="K14" t="e">
        <f ca="1">IF(OR($C14="S",$C14=0),0,MATCH(OFFSET($D14,0,$C14)+IF($C14&lt;&gt;1,1,COUNTIF([1]QCI!$A$13:$A$24,[1]ORÇAMENTO!E17)),OFFSET($D14,1,$C14,ROW($C$169)-ROW($C14)),0))</f>
        <v>#N/A</v>
      </c>
      <c r="L14" s="33" t="s">
        <v>157</v>
      </c>
      <c r="M14" s="34" t="s">
        <v>45</v>
      </c>
      <c r="N14" s="35" t="s">
        <v>46</v>
      </c>
      <c r="O14" s="36" t="s">
        <v>47</v>
      </c>
      <c r="P14" s="37" t="str">
        <f t="shared" ca="1" si="8"/>
        <v>-</v>
      </c>
      <c r="Q14" s="38">
        <f ca="1">OFFSET([1]CÁLCULO!H$15,ROW($Q14)-ROW(Q$12),0)</f>
        <v>0</v>
      </c>
      <c r="R14" s="39" t="e">
        <f>#REF!</f>
        <v>#REF!</v>
      </c>
      <c r="S14" s="40" t="s">
        <v>10</v>
      </c>
      <c r="T14" s="38">
        <f ca="1">IF($C14="S",ROUND(IF(TIPOORCAMENTO="Proposto",ORÇAMENTO.CustoUnitario*(1+#REF!),ORÇAMENTO.PrecoUnitarioLicitado),15-13*#REF!),0)</f>
        <v>0</v>
      </c>
      <c r="U14" s="41"/>
      <c r="V14" s="42" t="s">
        <v>41</v>
      </c>
      <c r="W14" t="str">
        <f ca="1">IF(AND($C14="S",$U14&gt;0),IF(ISBLANK($V14),"RA",LEFT($V14,2)),"")</f>
        <v/>
      </c>
      <c r="X14" s="43">
        <f ca="1">IF($C14="S",IF($W14="CP",$U14,IF($W14="RA",(($U14)*[1]QCI!$AA$3),0)),SomaAgrup)</f>
        <v>0</v>
      </c>
      <c r="Y14" s="44">
        <f ca="1">IF($C14="S",IF($W14="OU",ROUND($U14,2),0),SomaAgrup)</f>
        <v>0</v>
      </c>
    </row>
    <row r="15" spans="1:25" x14ac:dyDescent="0.25">
      <c r="A15" t="e">
        <f t="shared" si="0"/>
        <v>#REF!</v>
      </c>
      <c r="B15" t="e">
        <f t="shared" ca="1" si="1"/>
        <v>#REF!</v>
      </c>
      <c r="C15" t="e">
        <f t="shared" ca="1" si="2"/>
        <v>#REF!</v>
      </c>
      <c r="D15" t="e">
        <f t="shared" ca="1" si="3"/>
        <v>#REF!</v>
      </c>
      <c r="E15" t="e">
        <f ca="1">IF($C15=1,OFFSET(E15,-1,0)+MAX(1,COUNTIF([1]QCI!$A$13:$A$24,OFFSET([1]ORÇAMENTO!E18,-1,0))),OFFSET(E15,-1,0))</f>
        <v>#REF!</v>
      </c>
      <c r="F15" t="e">
        <f t="shared" ca="1" si="4"/>
        <v>#REF!</v>
      </c>
      <c r="G15" t="e">
        <f t="shared" ca="1" si="5"/>
        <v>#REF!</v>
      </c>
      <c r="H15" t="e">
        <f t="shared" ca="1" si="6"/>
        <v>#REF!</v>
      </c>
      <c r="I15" t="e">
        <f ca="1">IF(AND($C15&lt;=4,$C15&lt;&gt;0),0,IF(AND($C15="S",$U15&gt;0),OFFSET(I15,-1,0)+1,OFFSET(I15,-1,0)))</f>
        <v>#REF!</v>
      </c>
      <c r="J15" t="e">
        <f t="shared" ca="1" si="7"/>
        <v>#REF!</v>
      </c>
      <c r="K15" t="e">
        <f ca="1">IF(OR($C15="S",$C15=0),0,MATCH(OFFSET($D15,0,$C15)+IF($C15&lt;&gt;1,1,COUNTIF([1]QCI!$A$13:$A$24,[1]ORÇAMENTO!E18)),OFFSET($D15,1,$C15,ROW($C$169)-ROW($C15)),0))</f>
        <v>#REF!</v>
      </c>
      <c r="L15" s="33" t="s">
        <v>158</v>
      </c>
      <c r="M15" s="34" t="s">
        <v>48</v>
      </c>
      <c r="N15" s="35" t="s">
        <v>49</v>
      </c>
      <c r="O15" s="36" t="s">
        <v>312</v>
      </c>
      <c r="P15" s="37" t="s">
        <v>314</v>
      </c>
      <c r="Q15" s="38">
        <v>1</v>
      </c>
      <c r="R15" s="39"/>
      <c r="S15" s="40" t="s">
        <v>10</v>
      </c>
      <c r="T15" s="38"/>
      <c r="U15" s="41"/>
      <c r="V15" s="42" t="s">
        <v>41</v>
      </c>
      <c r="W15" t="e">
        <f ca="1">IF(AND($C15="S",$U15&gt;0),IF(ISBLANK($V15),"RA",LEFT($V15,2)),"")</f>
        <v>#REF!</v>
      </c>
      <c r="X15" s="43" t="e">
        <f ca="1">IF($C15="S",IF($W15="CP",$U15,IF($W15="RA",(($U15)*[1]QCI!$AA$3),0)),SomaAgrup)</f>
        <v>#REF!</v>
      </c>
      <c r="Y15" s="44" t="e">
        <f ca="1">IF($C15="S",IF($W15="OU",ROUND($U15,2),0),SomaAgrup)</f>
        <v>#REF!</v>
      </c>
    </row>
    <row r="16" spans="1:25" x14ac:dyDescent="0.25">
      <c r="A16" t="e">
        <f>CHOOSE(1+LOG(1+2*(ORÇAMENTO.Nivel="Meta")+4*(ORÇAMENTO.Nivel="Nível 2")+8*(ORÇAMENTO.Nivel="Nível 3")+16*(ORÇAMENTO.Nivel="Nível 4")+32*(ORÇAMENTO.Nivel="Serviço"),2),0,1,2,3,4,"S")</f>
        <v>#REF!</v>
      </c>
      <c r="B16" t="e">
        <f ca="1">IF(OR(C16="s",C16=0),OFFSET(B16,-1,0),C16)</f>
        <v>#REF!</v>
      </c>
      <c r="C16" t="e">
        <f ca="1">IF(OFFSET(C16,-1,0)="L",1,IF(OFFSET(C16,-1,0)=1,2,IF(OR(A16="s",A16=0),"S",IF(AND(OFFSET(C16,-1,0)=2,A16=4),3,IF(AND(OR(OFFSET(C16,-1,0)="s",OFFSET(C16,-1,0)=0),A16&lt;&gt;"s",A16&gt;OFFSET(B16,-1,0)),OFFSET(B16,-1,0),A16)))))</f>
        <v>#REF!</v>
      </c>
      <c r="D16" t="e">
        <f ca="1">IF(OR(C16="S",C16=0),0,IF(ISERROR(K16),J16,SMALL(J16:K16,1)))</f>
        <v>#REF!</v>
      </c>
      <c r="E16" t="e">
        <f ca="1">IF($C16=1,OFFSET(E16,-1,0)+MAX(1,COUNTIF([1]QCI!$A$13:$A$24,OFFSET([1]ORÇAMENTO!E19,-1,0))),OFFSET(E16,-1,0))</f>
        <v>#REF!</v>
      </c>
      <c r="F16" t="e">
        <f ca="1">IF($C16=1,0,IF($C16=2,OFFSET(F16,-1,0)+1,OFFSET(F16,-1,0)))</f>
        <v>#REF!</v>
      </c>
      <c r="G16" t="e">
        <f ca="1">IF(AND($C16&lt;=2,$C16&lt;&gt;0),0,IF($C16=3,OFFSET(G16,-1,0)+1,OFFSET(G16,-1,0)))</f>
        <v>#REF!</v>
      </c>
      <c r="H16" t="e">
        <f ca="1">IF(AND($C16&lt;=3,$C16&lt;&gt;0),0,IF($C16=4,OFFSET(H16,-1,0)+1,OFFSET(H16,-1,0)))</f>
        <v>#REF!</v>
      </c>
      <c r="I16" t="e">
        <f ca="1">IF(AND($C16&lt;=4,$C16&lt;&gt;0),0,IF(AND($C16="S",$U16&gt;0),OFFSET(I16,-1,0)+1,OFFSET(I16,-1,0)))</f>
        <v>#REF!</v>
      </c>
      <c r="J16" t="e">
        <f t="shared" ca="1" si="7"/>
        <v>#REF!</v>
      </c>
      <c r="K16" t="e">
        <f ca="1">IF(OR($C16="S",$C16=0),0,MATCH(OFFSET($D16,0,$C16)+IF($C16&lt;&gt;1,1,COUNTIF([1]QCI!$A$13:$A$24,[1]ORÇAMENTO!E19)),OFFSET($D16,1,$C16,ROW($C$169)-ROW($C16)),0))</f>
        <v>#REF!</v>
      </c>
      <c r="L16" s="33" t="s">
        <v>159</v>
      </c>
      <c r="M16" s="34" t="s">
        <v>48</v>
      </c>
      <c r="N16" s="35" t="s">
        <v>50</v>
      </c>
      <c r="O16" s="36" t="s">
        <v>313</v>
      </c>
      <c r="P16" s="37" t="s">
        <v>315</v>
      </c>
      <c r="Q16" s="38">
        <v>1</v>
      </c>
      <c r="R16" s="39"/>
      <c r="S16" s="40" t="s">
        <v>10</v>
      </c>
      <c r="T16" s="38"/>
      <c r="U16" s="41"/>
      <c r="V16" s="42" t="s">
        <v>51</v>
      </c>
      <c r="W16" t="e">
        <f ca="1">IF(AND($C16="S",$U16&gt;0),IF(ISBLANK($V16),"RA",LEFT($V16,2)),"")</f>
        <v>#REF!</v>
      </c>
      <c r="X16" s="43" t="e">
        <f ca="1">IF($C16="S",IF($W16="CP",$U16,IF($W16="RA",(($U16)*[1]QCI!$AA$3),0)),SomaAgrup)</f>
        <v>#REF!</v>
      </c>
      <c r="Y16" s="44" t="e">
        <f ca="1">IF($C16="S",IF($W16="OU",ROUND($U16,2),0),SomaAgrup)</f>
        <v>#REF!</v>
      </c>
    </row>
    <row r="17" spans="1:25" s="69" customFormat="1" x14ac:dyDescent="0.25">
      <c r="A17" s="69" t="e">
        <f t="shared" si="0"/>
        <v>#REF!</v>
      </c>
      <c r="B17" s="69" t="e">
        <f t="shared" ca="1" si="1"/>
        <v>#REF!</v>
      </c>
      <c r="C17" s="69" t="e">
        <f t="shared" ca="1" si="2"/>
        <v>#REF!</v>
      </c>
      <c r="D17" s="69" t="e">
        <f t="shared" ca="1" si="3"/>
        <v>#REF!</v>
      </c>
      <c r="E17" s="69" t="e">
        <f ca="1">IF($C17=1,OFFSET(E17,-1,0)+MAX(1,COUNTIF([1]QCI!$A$13:$A$24,OFFSET([1]ORÇAMENTO!E20,-1,0))),OFFSET(E17,-1,0))</f>
        <v>#REF!</v>
      </c>
      <c r="F17" s="69" t="e">
        <f t="shared" ca="1" si="4"/>
        <v>#REF!</v>
      </c>
      <c r="G17" s="69" t="e">
        <f t="shared" ca="1" si="5"/>
        <v>#REF!</v>
      </c>
      <c r="H17" s="69" t="e">
        <f t="shared" ca="1" si="6"/>
        <v>#REF!</v>
      </c>
      <c r="I17" s="69" t="e">
        <f ca="1">IF(AND($C17&lt;=4,$C17&lt;&gt;0),0,IF(AND($C17="S",$U17&gt;0),OFFSET(I17,-1,0)+1,OFFSET(I17,-1,0)))</f>
        <v>#REF!</v>
      </c>
      <c r="J17" s="69" t="e">
        <f t="shared" ca="1" si="7"/>
        <v>#REF!</v>
      </c>
      <c r="K17" s="69" t="e">
        <f ca="1">IF(OR($C17="S",$C17=0),0,MATCH(OFFSET($D17,0,$C17)+IF($C17&lt;&gt;1,1,COUNTIF([1]QCI!$A$13:$A$24,[1]ORÇAMENTO!E20)),OFFSET($D17,1,$C17,ROW($C$169)-ROW($C17)),0))</f>
        <v>#REF!</v>
      </c>
      <c r="L17" s="70" t="s">
        <v>160</v>
      </c>
      <c r="M17" s="71" t="s">
        <v>40</v>
      </c>
      <c r="N17" s="72"/>
      <c r="O17" s="73" t="s">
        <v>52</v>
      </c>
      <c r="P17" s="74" t="s">
        <v>316</v>
      </c>
      <c r="Q17" s="75">
        <v>0</v>
      </c>
      <c r="R17" s="76"/>
      <c r="S17" s="77" t="s">
        <v>10</v>
      </c>
      <c r="T17" s="75"/>
      <c r="U17" s="78"/>
      <c r="V17" s="79" t="s">
        <v>41</v>
      </c>
      <c r="W17" s="69" t="e">
        <f ca="1">IF(AND($C17="S",$U17&gt;0),IF(ISBLANK($V17),"RA",LEFT($V17,2)),"")</f>
        <v>#REF!</v>
      </c>
      <c r="X17" s="80" t="e">
        <f ca="1">IF($C17="S",IF($W17="CP",$U17,IF($W17="RA",(($U17)*[1]QCI!$AA$3),0)),SomaAgrup)</f>
        <v>#REF!</v>
      </c>
      <c r="Y17" s="81" t="e">
        <f ca="1">IF($C17="S",IF($W17="OU",ROUND($U17,2),0),SomaAgrup)</f>
        <v>#REF!</v>
      </c>
    </row>
    <row r="18" spans="1:25" ht="30" x14ac:dyDescent="0.25">
      <c r="A18" t="e">
        <f t="shared" si="0"/>
        <v>#REF!</v>
      </c>
      <c r="B18" t="e">
        <f t="shared" ca="1" si="1"/>
        <v>#REF!</v>
      </c>
      <c r="C18" t="e">
        <f t="shared" ca="1" si="2"/>
        <v>#REF!</v>
      </c>
      <c r="D18" t="e">
        <f t="shared" ca="1" si="3"/>
        <v>#REF!</v>
      </c>
      <c r="E18" t="e">
        <f ca="1">IF($C18=1,OFFSET(E18,-1,0)+MAX(1,COUNTIF([1]QCI!$A$13:$A$24,OFFSET([1]ORÇAMENTO!E21,-1,0))),OFFSET(E18,-1,0))</f>
        <v>#REF!</v>
      </c>
      <c r="F18" t="e">
        <f t="shared" ca="1" si="4"/>
        <v>#REF!</v>
      </c>
      <c r="G18" t="e">
        <f t="shared" ca="1" si="5"/>
        <v>#REF!</v>
      </c>
      <c r="H18" t="e">
        <f t="shared" ca="1" si="6"/>
        <v>#REF!</v>
      </c>
      <c r="I18" t="e">
        <f ca="1">IF(AND($C18&lt;=4,$C18&lt;&gt;0),0,IF(AND($C18="S",$U18&gt;0),OFFSET(I18,-1,0)+1,OFFSET(I18,-1,0)))</f>
        <v>#REF!</v>
      </c>
      <c r="J18" t="e">
        <f t="shared" ca="1" si="7"/>
        <v>#REF!</v>
      </c>
      <c r="K18" t="e">
        <f ca="1">IF(OR($C18="S",$C18=0),0,MATCH(OFFSET($D18,0,$C18)+IF($C18&lt;&gt;1,1,COUNTIF([1]QCI!$A$13:$A$24,[1]ORÇAMENTO!E21)),OFFSET($D18,1,$C18,ROW($C$169)-ROW($C18)),0))</f>
        <v>#REF!</v>
      </c>
      <c r="L18" s="33" t="s">
        <v>161</v>
      </c>
      <c r="M18" s="34" t="s">
        <v>48</v>
      </c>
      <c r="N18" s="35" t="s">
        <v>53</v>
      </c>
      <c r="O18" s="36" t="s">
        <v>317</v>
      </c>
      <c r="P18" s="37" t="s">
        <v>318</v>
      </c>
      <c r="Q18" s="38">
        <v>4.5</v>
      </c>
      <c r="R18" s="39"/>
      <c r="S18" s="40" t="s">
        <v>10</v>
      </c>
      <c r="T18" s="38"/>
      <c r="U18" s="41"/>
      <c r="V18" s="42" t="s">
        <v>41</v>
      </c>
      <c r="W18" t="e">
        <f ca="1">IF(AND($C18="S",$U18&gt;0),IF(ISBLANK($V18),"RA",LEFT($V18,2)),"")</f>
        <v>#REF!</v>
      </c>
      <c r="X18" s="43" t="e">
        <f ca="1">IF($C18="S",IF($W18="CP",$U18,IF($W18="RA",(($U18)*[1]QCI!$AA$3),0)),SomaAgrup)</f>
        <v>#REF!</v>
      </c>
      <c r="Y18" s="44" t="e">
        <f ca="1">IF($C18="S",IF($W18="OU",ROUND($U18,2),0),SomaAgrup)</f>
        <v>#REF!</v>
      </c>
    </row>
    <row r="19" spans="1:25" ht="30" x14ac:dyDescent="0.25">
      <c r="A19" t="e">
        <f t="shared" si="0"/>
        <v>#REF!</v>
      </c>
      <c r="B19" t="e">
        <f t="shared" ca="1" si="1"/>
        <v>#REF!</v>
      </c>
      <c r="C19" t="e">
        <f t="shared" ca="1" si="2"/>
        <v>#REF!</v>
      </c>
      <c r="D19" t="e">
        <f t="shared" ca="1" si="3"/>
        <v>#REF!</v>
      </c>
      <c r="E19" t="e">
        <f ca="1">IF($C19=1,OFFSET(E19,-1,0)+MAX(1,COUNTIF([1]QCI!$A$13:$A$24,OFFSET([1]ORÇAMENTO!E22,-1,0))),OFFSET(E19,-1,0))</f>
        <v>#REF!</v>
      </c>
      <c r="F19" t="e">
        <f t="shared" ca="1" si="4"/>
        <v>#REF!</v>
      </c>
      <c r="G19" t="e">
        <f t="shared" ca="1" si="5"/>
        <v>#REF!</v>
      </c>
      <c r="H19" t="e">
        <f t="shared" ca="1" si="6"/>
        <v>#REF!</v>
      </c>
      <c r="I19" t="e">
        <f ca="1">IF(AND($C19&lt;=4,$C19&lt;&gt;0),0,IF(AND($C19="S",$U19&gt;0),OFFSET(I19,-1,0)+1,OFFSET(I19,-1,0)))</f>
        <v>#REF!</v>
      </c>
      <c r="J19" t="e">
        <f t="shared" ca="1" si="7"/>
        <v>#REF!</v>
      </c>
      <c r="K19" t="e">
        <f ca="1">IF(OR($C19="S",$C19=0),0,MATCH(OFFSET($D19,0,$C19)+IF($C19&lt;&gt;1,1,COUNTIF([1]QCI!$A$13:$A$24,[1]ORÇAMENTO!E22)),OFFSET($D19,1,$C19,ROW($C$169)-ROW($C19)),0))</f>
        <v>#REF!</v>
      </c>
      <c r="L19" s="33" t="s">
        <v>162</v>
      </c>
      <c r="M19" s="34" t="s">
        <v>48</v>
      </c>
      <c r="N19" s="35" t="s">
        <v>54</v>
      </c>
      <c r="O19" s="36" t="s">
        <v>319</v>
      </c>
      <c r="P19" s="37" t="s">
        <v>320</v>
      </c>
      <c r="Q19" s="38">
        <v>1421.69</v>
      </c>
      <c r="R19" s="39"/>
      <c r="S19" s="40" t="s">
        <v>10</v>
      </c>
      <c r="T19" s="38"/>
      <c r="U19" s="41"/>
      <c r="V19" s="42" t="s">
        <v>41</v>
      </c>
      <c r="W19" t="e">
        <f ca="1">IF(AND($C19="S",$U19&gt;0),IF(ISBLANK($V19),"RA",LEFT($V19,2)),"")</f>
        <v>#REF!</v>
      </c>
      <c r="X19" s="43" t="e">
        <f ca="1">IF($C19="S",IF($W19="CP",$U19,IF($W19="RA",(($U19)*[1]QCI!$AA$3),0)),SomaAgrup)</f>
        <v>#REF!</v>
      </c>
      <c r="Y19" s="44" t="e">
        <f ca="1">IF($C19="S",IF($W19="OU",ROUND($U19,2),0),SomaAgrup)</f>
        <v>#REF!</v>
      </c>
    </row>
    <row r="20" spans="1:25" s="69" customFormat="1" x14ac:dyDescent="0.25">
      <c r="A20" s="69" t="e">
        <f t="shared" si="0"/>
        <v>#REF!</v>
      </c>
      <c r="B20" s="69" t="e">
        <f t="shared" ca="1" si="1"/>
        <v>#REF!</v>
      </c>
      <c r="C20" s="69" t="e">
        <f t="shared" ca="1" si="2"/>
        <v>#REF!</v>
      </c>
      <c r="D20" s="69" t="e">
        <f t="shared" ca="1" si="3"/>
        <v>#REF!</v>
      </c>
      <c r="E20" s="69" t="e">
        <f ca="1">IF($C20=1,OFFSET(E20,-1,0)+MAX(1,COUNTIF([1]QCI!$A$13:$A$24,OFFSET([1]ORÇAMENTO!E23,-1,0))),OFFSET(E20,-1,0))</f>
        <v>#REF!</v>
      </c>
      <c r="F20" s="69" t="e">
        <f t="shared" ca="1" si="4"/>
        <v>#REF!</v>
      </c>
      <c r="G20" s="69" t="e">
        <f t="shared" ca="1" si="5"/>
        <v>#REF!</v>
      </c>
      <c r="H20" s="69" t="e">
        <f t="shared" ca="1" si="6"/>
        <v>#REF!</v>
      </c>
      <c r="I20" s="69" t="e">
        <f ca="1">IF(AND($C20&lt;=4,$C20&lt;&gt;0),0,IF(AND($C20="S",$U20&gt;0),OFFSET(I20,-1,0)+1,OFFSET(I20,-1,0)))</f>
        <v>#REF!</v>
      </c>
      <c r="J20" s="69" t="e">
        <f t="shared" ca="1" si="7"/>
        <v>#REF!</v>
      </c>
      <c r="K20" s="69" t="e">
        <f ca="1">IF(OR($C20="S",$C20=0),0,MATCH(OFFSET($D20,0,$C20)+IF($C20&lt;&gt;1,1,COUNTIF([1]QCI!$A$13:$A$24,[1]ORÇAMENTO!E23)),OFFSET($D20,1,$C20,ROW($C$169)-ROW($C20)),0))</f>
        <v>#REF!</v>
      </c>
      <c r="L20" s="70" t="s">
        <v>163</v>
      </c>
      <c r="M20" s="71" t="s">
        <v>40</v>
      </c>
      <c r="N20" s="72"/>
      <c r="O20" s="73" t="s">
        <v>55</v>
      </c>
      <c r="P20" s="74" t="s">
        <v>316</v>
      </c>
      <c r="Q20" s="75">
        <v>0</v>
      </c>
      <c r="R20" s="76"/>
      <c r="S20" s="77" t="s">
        <v>10</v>
      </c>
      <c r="T20" s="75"/>
      <c r="U20" s="78"/>
      <c r="V20" s="79" t="s">
        <v>41</v>
      </c>
      <c r="W20" s="69" t="e">
        <f ca="1">IF(AND($C20="S",$U20&gt;0),IF(ISBLANK($V20),"RA",LEFT($V20,2)),"")</f>
        <v>#REF!</v>
      </c>
      <c r="X20" s="80" t="e">
        <f ca="1">IF($C20="S",IF($W20="CP",$U20,IF($W20="RA",(($U20)*[1]QCI!$AA$3),0)),SomaAgrup)</f>
        <v>#REF!</v>
      </c>
      <c r="Y20" s="81" t="e">
        <f ca="1">IF($C20="S",IF($W20="OU",ROUND($U20,2),0),SomaAgrup)</f>
        <v>#REF!</v>
      </c>
    </row>
    <row r="21" spans="1:25" x14ac:dyDescent="0.25">
      <c r="A21" t="e">
        <f t="shared" si="0"/>
        <v>#REF!</v>
      </c>
      <c r="B21" t="e">
        <f t="shared" ca="1" si="1"/>
        <v>#REF!</v>
      </c>
      <c r="C21" t="e">
        <f t="shared" ca="1" si="2"/>
        <v>#REF!</v>
      </c>
      <c r="D21" t="e">
        <f t="shared" ca="1" si="3"/>
        <v>#REF!</v>
      </c>
      <c r="E21" t="e">
        <f ca="1">IF($C21=1,OFFSET(E21,-1,0)+MAX(1,COUNTIF([1]QCI!$A$13:$A$24,OFFSET([1]ORÇAMENTO!E24,-1,0))),OFFSET(E21,-1,0))</f>
        <v>#REF!</v>
      </c>
      <c r="F21" t="e">
        <f t="shared" ca="1" si="4"/>
        <v>#REF!</v>
      </c>
      <c r="G21" t="e">
        <f t="shared" ca="1" si="5"/>
        <v>#REF!</v>
      </c>
      <c r="H21" t="e">
        <f t="shared" ca="1" si="6"/>
        <v>#REF!</v>
      </c>
      <c r="I21" t="e">
        <f ca="1">IF(AND($C21&lt;=4,$C21&lt;&gt;0),0,IF(AND($C21="S",$U21&gt;0),OFFSET(I21,-1,0)+1,OFFSET(I21,-1,0)))</f>
        <v>#REF!</v>
      </c>
      <c r="J21" t="e">
        <f t="shared" ca="1" si="7"/>
        <v>#REF!</v>
      </c>
      <c r="K21" t="e">
        <f ca="1">IF(OR($C21="S",$C21=0),0,MATCH(OFFSET($D21,0,$C21)+IF($C21&lt;&gt;1,1,COUNTIF([1]QCI!$A$13:$A$24,[1]ORÇAMENTO!E24)),OFFSET($D21,1,$C21,ROW($C$169)-ROW($C21)),0))</f>
        <v>#REF!</v>
      </c>
      <c r="L21" s="33" t="s">
        <v>164</v>
      </c>
      <c r="M21" s="34" t="s">
        <v>56</v>
      </c>
      <c r="N21" s="35" t="s">
        <v>57</v>
      </c>
      <c r="O21" s="36" t="s">
        <v>321</v>
      </c>
      <c r="P21" s="37" t="s">
        <v>320</v>
      </c>
      <c r="Q21" s="38">
        <v>8</v>
      </c>
      <c r="R21" s="39"/>
      <c r="S21" s="40" t="s">
        <v>10</v>
      </c>
      <c r="T21" s="38"/>
      <c r="U21" s="41"/>
      <c r="V21" s="42" t="s">
        <v>41</v>
      </c>
      <c r="W21" t="e">
        <f ca="1">IF(AND($C21="S",$U21&gt;0),IF(ISBLANK($V21),"RA",LEFT($V21,2)),"")</f>
        <v>#REF!</v>
      </c>
      <c r="X21" s="43" t="e">
        <f ca="1">IF($C21="S",IF($W21="CP",$U21,IF($W21="RA",(($U21)*[1]QCI!$AA$3),0)),SomaAgrup)</f>
        <v>#REF!</v>
      </c>
      <c r="Y21" s="44" t="e">
        <f ca="1">IF($C21="S",IF($W21="OU",ROUND($U21,2),0),SomaAgrup)</f>
        <v>#REF!</v>
      </c>
    </row>
    <row r="22" spans="1:25" x14ac:dyDescent="0.25">
      <c r="A22" t="e">
        <f t="shared" si="0"/>
        <v>#REF!</v>
      </c>
      <c r="B22" t="e">
        <f t="shared" ca="1" si="1"/>
        <v>#REF!</v>
      </c>
      <c r="C22" t="e">
        <f t="shared" ca="1" si="2"/>
        <v>#REF!</v>
      </c>
      <c r="D22" t="e">
        <f t="shared" ca="1" si="3"/>
        <v>#REF!</v>
      </c>
      <c r="E22" t="e">
        <f ca="1">IF($C22=1,OFFSET(E22,-1,0)+MAX(1,COUNTIF([1]QCI!$A$13:$A$24,OFFSET([1]ORÇAMENTO!E25,-1,0))),OFFSET(E22,-1,0))</f>
        <v>#REF!</v>
      </c>
      <c r="F22" t="e">
        <f t="shared" ca="1" si="4"/>
        <v>#REF!</v>
      </c>
      <c r="G22" t="e">
        <f t="shared" ca="1" si="5"/>
        <v>#REF!</v>
      </c>
      <c r="H22" t="e">
        <f t="shared" ca="1" si="6"/>
        <v>#REF!</v>
      </c>
      <c r="I22" t="e">
        <f ca="1">IF(AND($C22&lt;=4,$C22&lt;&gt;0),0,IF(AND($C22="S",$U22&gt;0),OFFSET(I22,-1,0)+1,OFFSET(I22,-1,0)))</f>
        <v>#REF!</v>
      </c>
      <c r="J22" t="e">
        <f t="shared" ca="1" si="7"/>
        <v>#REF!</v>
      </c>
      <c r="K22" t="e">
        <f ca="1">IF(OR($C22="S",$C22=0),0,MATCH(OFFSET($D22,0,$C22)+IF($C22&lt;&gt;1,1,COUNTIF([1]QCI!$A$13:$A$24,[1]ORÇAMENTO!E25)),OFFSET($D22,1,$C22,ROW($C$169)-ROW($C22)),0))</f>
        <v>#REF!</v>
      </c>
      <c r="L22" s="33" t="s">
        <v>165</v>
      </c>
      <c r="M22" s="34" t="s">
        <v>56</v>
      </c>
      <c r="N22" s="35" t="s">
        <v>58</v>
      </c>
      <c r="O22" s="36" t="s">
        <v>322</v>
      </c>
      <c r="P22" s="37" t="s">
        <v>323</v>
      </c>
      <c r="Q22" s="38">
        <v>7</v>
      </c>
      <c r="R22" s="39"/>
      <c r="S22" s="40" t="s">
        <v>10</v>
      </c>
      <c r="T22" s="38"/>
      <c r="U22" s="41"/>
      <c r="V22" s="42" t="s">
        <v>41</v>
      </c>
      <c r="W22" t="e">
        <f ca="1">IF(AND($C22="S",$U22&gt;0),IF(ISBLANK($V22),"RA",LEFT($V22,2)),"")</f>
        <v>#REF!</v>
      </c>
      <c r="X22" s="43" t="e">
        <f ca="1">IF($C22="S",IF($W22="CP",$U22,IF($W22="RA",(($U22)*[1]QCI!$AA$3),0)),SomaAgrup)</f>
        <v>#REF!</v>
      </c>
      <c r="Y22" s="44" t="e">
        <f ca="1">IF($C22="S",IF($W22="OU",ROUND($U22,2),0),SomaAgrup)</f>
        <v>#REF!</v>
      </c>
    </row>
    <row r="23" spans="1:25" ht="30" x14ac:dyDescent="0.25">
      <c r="A23" t="e">
        <f t="shared" si="0"/>
        <v>#REF!</v>
      </c>
      <c r="B23" t="e">
        <f t="shared" ca="1" si="1"/>
        <v>#REF!</v>
      </c>
      <c r="C23" t="e">
        <f t="shared" ca="1" si="2"/>
        <v>#REF!</v>
      </c>
      <c r="D23" t="e">
        <f t="shared" ca="1" si="3"/>
        <v>#REF!</v>
      </c>
      <c r="E23" t="e">
        <f ca="1">IF($C23=1,OFFSET(E23,-1,0)+MAX(1,COUNTIF([1]QCI!$A$13:$A$24,OFFSET([1]ORÇAMENTO!E26,-1,0))),OFFSET(E23,-1,0))</f>
        <v>#REF!</v>
      </c>
      <c r="F23" t="e">
        <f t="shared" ca="1" si="4"/>
        <v>#REF!</v>
      </c>
      <c r="G23" t="e">
        <f t="shared" ca="1" si="5"/>
        <v>#REF!</v>
      </c>
      <c r="H23" t="e">
        <f t="shared" ca="1" si="6"/>
        <v>#REF!</v>
      </c>
      <c r="I23" t="e">
        <f ca="1">IF(AND($C23&lt;=4,$C23&lt;&gt;0),0,IF(AND($C23="S",$U23&gt;0),OFFSET(I23,-1,0)+1,OFFSET(I23,-1,0)))</f>
        <v>#REF!</v>
      </c>
      <c r="J23" t="e">
        <f t="shared" ca="1" si="7"/>
        <v>#REF!</v>
      </c>
      <c r="K23" t="e">
        <f ca="1">IF(OR($C23="S",$C23=0),0,MATCH(OFFSET($D23,0,$C23)+IF($C23&lt;&gt;1,1,COUNTIF([1]QCI!$A$13:$A$24,[1]ORÇAMENTO!E26)),OFFSET($D23,1,$C23,ROW($C$169)-ROW($C23)),0))</f>
        <v>#REF!</v>
      </c>
      <c r="L23" s="33" t="s">
        <v>166</v>
      </c>
      <c r="M23" s="34" t="s">
        <v>56</v>
      </c>
      <c r="N23" s="35" t="s">
        <v>59</v>
      </c>
      <c r="O23" s="36" t="s">
        <v>324</v>
      </c>
      <c r="P23" s="37" t="s">
        <v>323</v>
      </c>
      <c r="Q23" s="38">
        <v>11</v>
      </c>
      <c r="R23" s="39"/>
      <c r="S23" s="40" t="s">
        <v>10</v>
      </c>
      <c r="T23" s="38"/>
      <c r="U23" s="41"/>
      <c r="V23" s="42" t="s">
        <v>41</v>
      </c>
      <c r="W23" t="e">
        <f ca="1">IF(AND($C23="S",$U23&gt;0),IF(ISBLANK($V23),"RA",LEFT($V23,2)),"")</f>
        <v>#REF!</v>
      </c>
      <c r="X23" s="43" t="e">
        <f ca="1">IF($C23="S",IF($W23="CP",$U23,IF($W23="RA",(($U23)*[1]QCI!$AA$3),0)),SomaAgrup)</f>
        <v>#REF!</v>
      </c>
      <c r="Y23" s="44" t="e">
        <f ca="1">IF($C23="S",IF($W23="OU",ROUND($U23,2),0),SomaAgrup)</f>
        <v>#REF!</v>
      </c>
    </row>
    <row r="24" spans="1:25" x14ac:dyDescent="0.25">
      <c r="A24" t="e">
        <f t="shared" si="0"/>
        <v>#REF!</v>
      </c>
      <c r="B24" t="e">
        <f t="shared" ca="1" si="1"/>
        <v>#REF!</v>
      </c>
      <c r="C24" t="e">
        <f t="shared" ca="1" si="2"/>
        <v>#REF!</v>
      </c>
      <c r="D24" t="e">
        <f t="shared" ca="1" si="3"/>
        <v>#REF!</v>
      </c>
      <c r="E24" t="e">
        <f ca="1">IF($C24=1,OFFSET(E24,-1,0)+MAX(1,COUNTIF([1]QCI!$A$13:$A$24,OFFSET([1]ORÇAMENTO!E27,-1,0))),OFFSET(E24,-1,0))</f>
        <v>#REF!</v>
      </c>
      <c r="F24" t="e">
        <f t="shared" ca="1" si="4"/>
        <v>#REF!</v>
      </c>
      <c r="G24" t="e">
        <f t="shared" ca="1" si="5"/>
        <v>#REF!</v>
      </c>
      <c r="H24" t="e">
        <f t="shared" ca="1" si="6"/>
        <v>#REF!</v>
      </c>
      <c r="I24" t="e">
        <f ca="1">IF(AND($C24&lt;=4,$C24&lt;&gt;0),0,IF(AND($C24="S",$U24&gt;0),OFFSET(I24,-1,0)+1,OFFSET(I24,-1,0)))</f>
        <v>#REF!</v>
      </c>
      <c r="J24" t="e">
        <f t="shared" ca="1" si="7"/>
        <v>#REF!</v>
      </c>
      <c r="K24" t="e">
        <f ca="1">IF(OR($C24="S",$C24=0),0,MATCH(OFFSET($D24,0,$C24)+IF($C24&lt;&gt;1,1,COUNTIF([1]QCI!$A$13:$A$24,[1]ORÇAMENTO!E27)),OFFSET($D24,1,$C24,ROW($C$169)-ROW($C24)),0))</f>
        <v>#REF!</v>
      </c>
      <c r="L24" s="33" t="s">
        <v>167</v>
      </c>
      <c r="M24" s="34" t="s">
        <v>48</v>
      </c>
      <c r="N24" s="35" t="s">
        <v>60</v>
      </c>
      <c r="O24" s="36" t="s">
        <v>325</v>
      </c>
      <c r="P24" s="37" t="s">
        <v>326</v>
      </c>
      <c r="Q24" s="38">
        <v>150</v>
      </c>
      <c r="R24" s="39"/>
      <c r="S24" s="40" t="s">
        <v>10</v>
      </c>
      <c r="T24" s="38"/>
      <c r="U24" s="41"/>
      <c r="V24" s="42" t="s">
        <v>41</v>
      </c>
      <c r="W24" t="e">
        <f ca="1">IF(AND($C24="S",$U24&gt;0),IF(ISBLANK($V24),"RA",LEFT($V24,2)),"")</f>
        <v>#REF!</v>
      </c>
      <c r="X24" s="43" t="e">
        <f ca="1">IF($C24="S",IF($W24="CP",$U24,IF($W24="RA",(($U24)*[1]QCI!$AA$3),0)),SomaAgrup)</f>
        <v>#REF!</v>
      </c>
      <c r="Y24" s="44" t="e">
        <f ca="1">IF($C24="S",IF($W24="OU",ROUND($U24,2),0),SomaAgrup)</f>
        <v>#REF!</v>
      </c>
    </row>
    <row r="25" spans="1:25" s="69" customFormat="1" x14ac:dyDescent="0.25">
      <c r="A25" s="69" t="e">
        <f t="shared" si="0"/>
        <v>#REF!</v>
      </c>
      <c r="B25" s="69" t="e">
        <f t="shared" ca="1" si="1"/>
        <v>#REF!</v>
      </c>
      <c r="C25" s="69" t="e">
        <f t="shared" ca="1" si="2"/>
        <v>#REF!</v>
      </c>
      <c r="D25" s="69" t="e">
        <f t="shared" ca="1" si="3"/>
        <v>#REF!</v>
      </c>
      <c r="E25" s="69" t="e">
        <f ca="1">IF($C25=1,OFFSET(E25,-1,0)+MAX(1,COUNTIF([1]QCI!$A$13:$A$24,OFFSET([1]ORÇAMENTO!E28,-1,0))),OFFSET(E25,-1,0))</f>
        <v>#REF!</v>
      </c>
      <c r="F25" s="69" t="e">
        <f t="shared" ca="1" si="4"/>
        <v>#REF!</v>
      </c>
      <c r="G25" s="69" t="e">
        <f t="shared" ca="1" si="5"/>
        <v>#REF!</v>
      </c>
      <c r="H25" s="69" t="e">
        <f t="shared" ca="1" si="6"/>
        <v>#REF!</v>
      </c>
      <c r="I25" s="69" t="e">
        <f ca="1">IF(AND($C25&lt;=4,$C25&lt;&gt;0),0,IF(AND($C25="S",$U25&gt;0),OFFSET(I25,-1,0)+1,OFFSET(I25,-1,0)))</f>
        <v>#REF!</v>
      </c>
      <c r="J25" s="69" t="e">
        <f t="shared" ca="1" si="7"/>
        <v>#REF!</v>
      </c>
      <c r="K25" s="69" t="e">
        <f ca="1">IF(OR($C25="S",$C25=0),0,MATCH(OFFSET($D25,0,$C25)+IF($C25&lt;&gt;1,1,COUNTIF([1]QCI!$A$13:$A$24,[1]ORÇAMENTO!E28)),OFFSET($D25,1,$C25,ROW($C$169)-ROW($C25)),0))</f>
        <v>#REF!</v>
      </c>
      <c r="L25" s="70" t="s">
        <v>168</v>
      </c>
      <c r="M25" s="71" t="s">
        <v>40</v>
      </c>
      <c r="N25" s="72"/>
      <c r="O25" s="73" t="s">
        <v>61</v>
      </c>
      <c r="P25" s="74" t="s">
        <v>316</v>
      </c>
      <c r="Q25" s="75">
        <v>0</v>
      </c>
      <c r="R25" s="76"/>
      <c r="S25" s="77" t="s">
        <v>10</v>
      </c>
      <c r="T25" s="75"/>
      <c r="U25" s="78"/>
      <c r="V25" s="79" t="s">
        <v>41</v>
      </c>
      <c r="W25" s="69" t="e">
        <f ca="1">IF(AND($C25="S",$U25&gt;0),IF(ISBLANK($V25),"RA",LEFT($V25,2)),"")</f>
        <v>#REF!</v>
      </c>
      <c r="X25" s="80" t="e">
        <f ca="1">IF($C25="S",IF($W25="CP",$U25,IF($W25="RA",(($U25)*[1]QCI!$AA$3),0)),SomaAgrup)</f>
        <v>#REF!</v>
      </c>
      <c r="Y25" s="81" t="e">
        <f ca="1">IF($C25="S",IF($W25="OU",ROUND($U25,2),0),SomaAgrup)</f>
        <v>#REF!</v>
      </c>
    </row>
    <row r="26" spans="1:25" ht="45" x14ac:dyDescent="0.25">
      <c r="A26" t="e">
        <f t="shared" si="0"/>
        <v>#REF!</v>
      </c>
      <c r="B26" t="e">
        <f t="shared" ca="1" si="1"/>
        <v>#REF!</v>
      </c>
      <c r="C26" t="e">
        <f t="shared" ca="1" si="2"/>
        <v>#REF!</v>
      </c>
      <c r="D26" t="e">
        <f t="shared" ca="1" si="3"/>
        <v>#REF!</v>
      </c>
      <c r="E26" t="e">
        <f ca="1">IF($C26=1,OFFSET(E26,-1,0)+MAX(1,COUNTIF([1]QCI!$A$13:$A$24,OFFSET([1]ORÇAMENTO!E29,-1,0))),OFFSET(E26,-1,0))</f>
        <v>#REF!</v>
      </c>
      <c r="F26" t="e">
        <f t="shared" ca="1" si="4"/>
        <v>#REF!</v>
      </c>
      <c r="G26" t="e">
        <f t="shared" ca="1" si="5"/>
        <v>#REF!</v>
      </c>
      <c r="H26" t="e">
        <f t="shared" ca="1" si="6"/>
        <v>#REF!</v>
      </c>
      <c r="I26" t="e">
        <f ca="1">IF(AND($C26&lt;=4,$C26&lt;&gt;0),0,IF(AND($C26="S",$U26&gt;0),OFFSET(I26,-1,0)+1,OFFSET(I26,-1,0)))</f>
        <v>#REF!</v>
      </c>
      <c r="J26" t="e">
        <f t="shared" ca="1" si="7"/>
        <v>#REF!</v>
      </c>
      <c r="K26" t="e">
        <f ca="1">IF(OR($C26="S",$C26=0),0,MATCH(OFFSET($D26,0,$C26)+IF($C26&lt;&gt;1,1,COUNTIF([1]QCI!$A$13:$A$24,[1]ORÇAMENTO!E29)),OFFSET($D26,1,$C26,ROW($C$169)-ROW($C26)),0))</f>
        <v>#REF!</v>
      </c>
      <c r="L26" s="33" t="s">
        <v>169</v>
      </c>
      <c r="M26" s="34" t="s">
        <v>40</v>
      </c>
      <c r="N26" s="35" t="s">
        <v>62</v>
      </c>
      <c r="O26" s="36" t="s">
        <v>327</v>
      </c>
      <c r="P26" s="37" t="s">
        <v>320</v>
      </c>
      <c r="Q26" s="38">
        <v>227.07</v>
      </c>
      <c r="R26" s="39"/>
      <c r="S26" s="40" t="s">
        <v>10</v>
      </c>
      <c r="T26" s="38"/>
      <c r="U26" s="41"/>
      <c r="V26" s="42" t="s">
        <v>41</v>
      </c>
      <c r="W26" t="e">
        <f ca="1">IF(AND($C26="S",$U26&gt;0),IF(ISBLANK($V26),"RA",LEFT($V26,2)),"")</f>
        <v>#REF!</v>
      </c>
      <c r="X26" s="43" t="e">
        <f ca="1">IF($C26="S",IF($W26="CP",$U26,IF($W26="RA",(($U26)*[1]QCI!$AA$3),0)),SomaAgrup)</f>
        <v>#REF!</v>
      </c>
      <c r="Y26" s="44" t="e">
        <f ca="1">IF($C26="S",IF($W26="OU",ROUND($U26,2),0),SomaAgrup)</f>
        <v>#REF!</v>
      </c>
    </row>
    <row r="27" spans="1:25" ht="30" x14ac:dyDescent="0.25">
      <c r="A27" t="e">
        <f t="shared" si="0"/>
        <v>#REF!</v>
      </c>
      <c r="B27" t="e">
        <f t="shared" ca="1" si="1"/>
        <v>#REF!</v>
      </c>
      <c r="C27" t="e">
        <f t="shared" ca="1" si="2"/>
        <v>#REF!</v>
      </c>
      <c r="D27" t="e">
        <f t="shared" ca="1" si="3"/>
        <v>#REF!</v>
      </c>
      <c r="E27" t="e">
        <f ca="1">IF($C27=1,OFFSET(E27,-1,0)+MAX(1,COUNTIF([1]QCI!$A$13:$A$24,OFFSET([1]ORÇAMENTO!E30,-1,0))),OFFSET(E27,-1,0))</f>
        <v>#REF!</v>
      </c>
      <c r="F27" t="e">
        <f t="shared" ca="1" si="4"/>
        <v>#REF!</v>
      </c>
      <c r="G27" t="e">
        <f t="shared" ca="1" si="5"/>
        <v>#REF!</v>
      </c>
      <c r="H27" t="e">
        <f t="shared" ca="1" si="6"/>
        <v>#REF!</v>
      </c>
      <c r="I27" t="e">
        <f ca="1">IF(AND($C27&lt;=4,$C27&lt;&gt;0),0,IF(AND($C27="S",$U27&gt;0),OFFSET(I27,-1,0)+1,OFFSET(I27,-1,0)))</f>
        <v>#REF!</v>
      </c>
      <c r="J27" t="e">
        <f t="shared" ca="1" si="7"/>
        <v>#REF!</v>
      </c>
      <c r="K27" t="e">
        <f ca="1">IF(OR($C27="S",$C27=0),0,MATCH(OFFSET($D27,0,$C27)+IF($C27&lt;&gt;1,1,COUNTIF([1]QCI!$A$13:$A$24,[1]ORÇAMENTO!E30)),OFFSET($D27,1,$C27,ROW($C$169)-ROW($C27)),0))</f>
        <v>#REF!</v>
      </c>
      <c r="L27" s="33" t="s">
        <v>170</v>
      </c>
      <c r="M27" s="34" t="s">
        <v>40</v>
      </c>
      <c r="N27" s="35" t="s">
        <v>63</v>
      </c>
      <c r="O27" s="36" t="s">
        <v>328</v>
      </c>
      <c r="P27" s="37" t="s">
        <v>329</v>
      </c>
      <c r="Q27" s="38">
        <v>681.21</v>
      </c>
      <c r="R27" s="39"/>
      <c r="S27" s="40" t="s">
        <v>10</v>
      </c>
      <c r="T27" s="38"/>
      <c r="U27" s="41"/>
      <c r="V27" s="42" t="s">
        <v>41</v>
      </c>
      <c r="W27" t="e">
        <f ca="1">IF(AND($C27="S",$U27&gt;0),IF(ISBLANK($V27),"RA",LEFT($V27,2)),"")</f>
        <v>#REF!</v>
      </c>
      <c r="X27" s="43" t="e">
        <f ca="1">IF($C27="S",IF($W27="CP",$U27,IF($W27="RA",(($U27)*[1]QCI!$AA$3),0)),SomaAgrup)</f>
        <v>#REF!</v>
      </c>
      <c r="Y27" s="44" t="e">
        <f ca="1">IF($C27="S",IF($W27="OU",ROUND($U27,2),0),SomaAgrup)</f>
        <v>#REF!</v>
      </c>
    </row>
    <row r="28" spans="1:25" ht="60" x14ac:dyDescent="0.25">
      <c r="A28" t="e">
        <f>CHOOSE(1+LOG(1+2*(ORÇAMENTO.Nivel="Meta")+4*(ORÇAMENTO.Nivel="Nível 2")+8*(ORÇAMENTO.Nivel="Nível 3")+16*(ORÇAMENTO.Nivel="Nível 4")+32*(ORÇAMENTO.Nivel="Serviço"),2),0,1,2,3,4,"S")</f>
        <v>#REF!</v>
      </c>
      <c r="B28" t="e">
        <f ca="1">IF(OR(C28="s",C28=0),OFFSET(B28,-1,0),C28)</f>
        <v>#REF!</v>
      </c>
      <c r="C28" t="e">
        <f ca="1">IF(OFFSET(C28,-1,0)="L",1,IF(OFFSET(C28,-1,0)=1,2,IF(OR(A28="s",A28=0),"S",IF(AND(OFFSET(C28,-1,0)=2,A28=4),3,IF(AND(OR(OFFSET(C28,-1,0)="s",OFFSET(C28,-1,0)=0),A28&lt;&gt;"s",A28&gt;OFFSET(B28,-1,0)),OFFSET(B28,-1,0),A28)))))</f>
        <v>#REF!</v>
      </c>
      <c r="D28" t="e">
        <f ca="1">IF(OR(C28="S",C28=0),0,IF(ISERROR(K28),J28,SMALL(J28:K28,1)))</f>
        <v>#REF!</v>
      </c>
      <c r="E28" t="e">
        <f ca="1">IF($C28=1,OFFSET(E28,-1,0)+MAX(1,COUNTIF([1]QCI!$A$13:$A$24,OFFSET([1]ORÇAMENTO!E31,-1,0))),OFFSET(E28,-1,0))</f>
        <v>#REF!</v>
      </c>
      <c r="F28" t="e">
        <f ca="1">IF($C28=1,0,IF($C28=2,OFFSET(F28,-1,0)+1,OFFSET(F28,-1,0)))</f>
        <v>#REF!</v>
      </c>
      <c r="G28" t="e">
        <f ca="1">IF(AND($C28&lt;=2,$C28&lt;&gt;0),0,IF($C28=3,OFFSET(G28,-1,0)+1,OFFSET(G28,-1,0)))</f>
        <v>#REF!</v>
      </c>
      <c r="H28" t="e">
        <f ca="1">IF(AND($C28&lt;=3,$C28&lt;&gt;0),0,IF($C28=4,OFFSET(H28,-1,0)+1,OFFSET(H28,-1,0)))</f>
        <v>#REF!</v>
      </c>
      <c r="I28" t="e">
        <f ca="1">IF(AND($C28&lt;=4,$C28&lt;&gt;0),0,IF(AND($C28="S",$U28&gt;0),OFFSET(I28,-1,0)+1,OFFSET(I28,-1,0)))</f>
        <v>#REF!</v>
      </c>
      <c r="J28" t="e">
        <f t="shared" ca="1" si="7"/>
        <v>#REF!</v>
      </c>
      <c r="K28" t="e">
        <f ca="1">IF(OR($C28="S",$C28=0),0,MATCH(OFFSET($D28,0,$C28)+IF($C28&lt;&gt;1,1,COUNTIF([1]QCI!$A$13:$A$24,[1]ORÇAMENTO!E31)),OFFSET($D28,1,$C28,ROW($C$169)-ROW($C28)),0))</f>
        <v>#REF!</v>
      </c>
      <c r="L28" s="33" t="s">
        <v>171</v>
      </c>
      <c r="M28" s="34" t="s">
        <v>40</v>
      </c>
      <c r="N28" s="35" t="s">
        <v>64</v>
      </c>
      <c r="O28" s="36" t="s">
        <v>330</v>
      </c>
      <c r="P28" s="37" t="s">
        <v>331</v>
      </c>
      <c r="Q28" s="38">
        <v>306.54000000000002</v>
      </c>
      <c r="R28" s="39"/>
      <c r="S28" s="40" t="s">
        <v>10</v>
      </c>
      <c r="T28" s="38"/>
      <c r="U28" s="41"/>
      <c r="V28" s="42" t="s">
        <v>41</v>
      </c>
      <c r="W28" t="e">
        <f ca="1">IF(AND($C28="S",$U28&gt;0),IF(ISBLANK($V28),"RA",LEFT($V28,2)),"")</f>
        <v>#REF!</v>
      </c>
      <c r="X28" s="43" t="e">
        <f ca="1">IF($C28="S",IF($W28="CP",$U28,IF($W28="RA",(($U28)*[1]QCI!$AA$3),0)),SomaAgrup)</f>
        <v>#REF!</v>
      </c>
      <c r="Y28" s="44" t="e">
        <f ca="1">IF($C28="S",IF($W28="OU",ROUND($U28,2),0),SomaAgrup)</f>
        <v>#REF!</v>
      </c>
    </row>
    <row r="29" spans="1:25" ht="30" x14ac:dyDescent="0.25">
      <c r="A29" t="e">
        <f t="shared" si="0"/>
        <v>#REF!</v>
      </c>
      <c r="B29" t="e">
        <f t="shared" ca="1" si="1"/>
        <v>#REF!</v>
      </c>
      <c r="C29" t="e">
        <f t="shared" ca="1" si="2"/>
        <v>#REF!</v>
      </c>
      <c r="D29" t="e">
        <f t="shared" ca="1" si="3"/>
        <v>#REF!</v>
      </c>
      <c r="E29" t="e">
        <f ca="1">IF($C29=1,OFFSET(E29,-1,0)+MAX(1,COUNTIF([1]QCI!$A$13:$A$24,OFFSET([1]ORÇAMENTO!E32,-1,0))),OFFSET(E29,-1,0))</f>
        <v>#REF!</v>
      </c>
      <c r="F29" t="e">
        <f t="shared" ca="1" si="4"/>
        <v>#REF!</v>
      </c>
      <c r="G29" t="e">
        <f t="shared" ca="1" si="5"/>
        <v>#REF!</v>
      </c>
      <c r="H29" t="e">
        <f t="shared" ca="1" si="6"/>
        <v>#REF!</v>
      </c>
      <c r="I29" t="e">
        <f ca="1">IF(AND($C29&lt;=4,$C29&lt;&gt;0),0,IF(AND($C29="S",$U29&gt;0),OFFSET(I29,-1,0)+1,OFFSET(I29,-1,0)))</f>
        <v>#REF!</v>
      </c>
      <c r="J29" t="e">
        <f t="shared" ca="1" si="7"/>
        <v>#REF!</v>
      </c>
      <c r="K29" t="e">
        <f ca="1">IF(OR($C29="S",$C29=0),0,MATCH(OFFSET($D29,0,$C29)+IF($C29&lt;&gt;1,1,COUNTIF([1]QCI!$A$13:$A$24,[1]ORÇAMENTO!E32)),OFFSET($D29,1,$C29,ROW($C$169)-ROW($C29)),0))</f>
        <v>#REF!</v>
      </c>
      <c r="L29" s="33" t="s">
        <v>172</v>
      </c>
      <c r="M29" s="34" t="s">
        <v>40</v>
      </c>
      <c r="N29" s="35" t="s">
        <v>65</v>
      </c>
      <c r="O29" s="36" t="s">
        <v>332</v>
      </c>
      <c r="P29" s="37" t="s">
        <v>333</v>
      </c>
      <c r="Q29" s="38">
        <v>5</v>
      </c>
      <c r="R29" s="39"/>
      <c r="S29" s="40" t="s">
        <v>10</v>
      </c>
      <c r="T29" s="38"/>
      <c r="U29" s="41"/>
      <c r="V29" s="42" t="s">
        <v>41</v>
      </c>
      <c r="W29" t="e">
        <f ca="1">IF(AND($C29="S",$U29&gt;0),IF(ISBLANK($V29),"RA",LEFT($V29,2)),"")</f>
        <v>#REF!</v>
      </c>
      <c r="X29" s="43" t="e">
        <f ca="1">IF($C29="S",IF($W29="CP",$U29,IF($W29="RA",(($U29)*[1]QCI!$AA$3),0)),SomaAgrup)</f>
        <v>#REF!</v>
      </c>
      <c r="Y29" s="44" t="e">
        <f ca="1">IF($C29="S",IF($W29="OU",ROUND($U29,2),0),SomaAgrup)</f>
        <v>#REF!</v>
      </c>
    </row>
    <row r="30" spans="1:25" ht="30" x14ac:dyDescent="0.25">
      <c r="A30" t="e">
        <f t="shared" si="0"/>
        <v>#REF!</v>
      </c>
      <c r="B30" t="e">
        <f t="shared" ca="1" si="1"/>
        <v>#REF!</v>
      </c>
      <c r="C30" t="e">
        <f t="shared" ca="1" si="2"/>
        <v>#REF!</v>
      </c>
      <c r="D30" t="e">
        <f t="shared" ca="1" si="3"/>
        <v>#REF!</v>
      </c>
      <c r="E30" t="e">
        <f ca="1">IF($C30=1,OFFSET(E30,-1,0)+MAX(1,COUNTIF([1]QCI!$A$13:$A$24,OFFSET([1]ORÇAMENTO!E33,-1,0))),OFFSET(E30,-1,0))</f>
        <v>#REF!</v>
      </c>
      <c r="F30" t="e">
        <f t="shared" ca="1" si="4"/>
        <v>#REF!</v>
      </c>
      <c r="G30" t="e">
        <f t="shared" ca="1" si="5"/>
        <v>#REF!</v>
      </c>
      <c r="H30" t="e">
        <f t="shared" ca="1" si="6"/>
        <v>#REF!</v>
      </c>
      <c r="I30" t="e">
        <f ca="1">IF(AND($C30&lt;=4,$C30&lt;&gt;0),0,IF(AND($C30="S",$U30&gt;0),OFFSET(I30,-1,0)+1,OFFSET(I30,-1,0)))</f>
        <v>#REF!</v>
      </c>
      <c r="J30" t="e">
        <f t="shared" ca="1" si="7"/>
        <v>#REF!</v>
      </c>
      <c r="K30" t="e">
        <f ca="1">IF(OR($C30="S",$C30=0),0,MATCH(OFFSET($D30,0,$C30)+IF($C30&lt;&gt;1,1,COUNTIF([1]QCI!$A$13:$A$24,[1]ORÇAMENTO!E33)),OFFSET($D30,1,$C30,ROW($C$169)-ROW($C30)),0))</f>
        <v>#REF!</v>
      </c>
      <c r="L30" s="33" t="s">
        <v>173</v>
      </c>
      <c r="M30" s="34" t="s">
        <v>40</v>
      </c>
      <c r="N30" s="35" t="s">
        <v>63</v>
      </c>
      <c r="O30" s="36" t="s">
        <v>328</v>
      </c>
      <c r="P30" s="37" t="s">
        <v>329</v>
      </c>
      <c r="Q30" s="38">
        <v>15</v>
      </c>
      <c r="R30" s="39"/>
      <c r="S30" s="40" t="s">
        <v>10</v>
      </c>
      <c r="T30" s="38"/>
      <c r="U30" s="41"/>
      <c r="V30" s="42" t="s">
        <v>41</v>
      </c>
      <c r="W30" t="e">
        <f ca="1">IF(AND($C30="S",$U30&gt;0),IF(ISBLANK($V30),"RA",LEFT($V30,2)),"")</f>
        <v>#REF!</v>
      </c>
      <c r="X30" s="43" t="e">
        <f ca="1">IF($C30="S",IF($W30="CP",$U30,IF($W30="RA",(($U30)*[1]QCI!$AA$3),0)),SomaAgrup)</f>
        <v>#REF!</v>
      </c>
      <c r="Y30" s="44" t="e">
        <f ca="1">IF($C30="S",IF($W30="OU",ROUND($U30,2),0),SomaAgrup)</f>
        <v>#REF!</v>
      </c>
    </row>
    <row r="31" spans="1:25" ht="60" x14ac:dyDescent="0.25">
      <c r="A31" t="e">
        <f>CHOOSE(1+LOG(1+2*(ORÇAMENTO.Nivel="Meta")+4*(ORÇAMENTO.Nivel="Nível 2")+8*(ORÇAMENTO.Nivel="Nível 3")+16*(ORÇAMENTO.Nivel="Nível 4")+32*(ORÇAMENTO.Nivel="Serviço"),2),0,1,2,3,4,"S")</f>
        <v>#REF!</v>
      </c>
      <c r="B31" t="e">
        <f ca="1">IF(OR(C31="s",C31=0),OFFSET(B31,-1,0),C31)</f>
        <v>#REF!</v>
      </c>
      <c r="C31" t="e">
        <f ca="1">IF(OFFSET(C31,-1,0)="L",1,IF(OFFSET(C31,-1,0)=1,2,IF(OR(A31="s",A31=0),"S",IF(AND(OFFSET(C31,-1,0)=2,A31=4),3,IF(AND(OR(OFFSET(C31,-1,0)="s",OFFSET(C31,-1,0)=0),A31&lt;&gt;"s",A31&gt;OFFSET(B31,-1,0)),OFFSET(B31,-1,0),A31)))))</f>
        <v>#REF!</v>
      </c>
      <c r="D31" t="e">
        <f ca="1">IF(OR(C31="S",C31=0),0,IF(ISERROR(K31),J31,SMALL(J31:K31,1)))</f>
        <v>#REF!</v>
      </c>
      <c r="E31" t="e">
        <f ca="1">IF($C31=1,OFFSET(E31,-1,0)+MAX(1,COUNTIF([1]QCI!$A$13:$A$24,OFFSET([1]ORÇAMENTO!E34,-1,0))),OFFSET(E31,-1,0))</f>
        <v>#REF!</v>
      </c>
      <c r="F31" t="e">
        <f ca="1">IF($C31=1,0,IF($C31=2,OFFSET(F31,-1,0)+1,OFFSET(F31,-1,0)))</f>
        <v>#REF!</v>
      </c>
      <c r="G31" t="e">
        <f ca="1">IF(AND($C31&lt;=2,$C31&lt;&gt;0),0,IF($C31=3,OFFSET(G31,-1,0)+1,OFFSET(G31,-1,0)))</f>
        <v>#REF!</v>
      </c>
      <c r="H31" t="e">
        <f ca="1">IF(AND($C31&lt;=3,$C31&lt;&gt;0),0,IF($C31=4,OFFSET(H31,-1,0)+1,OFFSET(H31,-1,0)))</f>
        <v>#REF!</v>
      </c>
      <c r="I31" t="e">
        <f ca="1">IF(AND($C31&lt;=4,$C31&lt;&gt;0),0,IF(AND($C31="S",$U31&gt;0),OFFSET(I31,-1,0)+1,OFFSET(I31,-1,0)))</f>
        <v>#REF!</v>
      </c>
      <c r="J31" t="e">
        <f t="shared" ca="1" si="7"/>
        <v>#REF!</v>
      </c>
      <c r="K31" t="e">
        <f ca="1">IF(OR($C31="S",$C31=0),0,MATCH(OFFSET($D31,0,$C31)+IF($C31&lt;&gt;1,1,COUNTIF([1]QCI!$A$13:$A$24,[1]ORÇAMENTO!E34)),OFFSET($D31,1,$C31,ROW($C$169)-ROW($C31)),0))</f>
        <v>#REF!</v>
      </c>
      <c r="L31" s="33" t="s">
        <v>174</v>
      </c>
      <c r="M31" s="34" t="s">
        <v>40</v>
      </c>
      <c r="N31" s="35" t="s">
        <v>64</v>
      </c>
      <c r="O31" s="36" t="s">
        <v>330</v>
      </c>
      <c r="P31" s="37" t="s">
        <v>331</v>
      </c>
      <c r="Q31" s="38">
        <v>6.75</v>
      </c>
      <c r="R31" s="39"/>
      <c r="S31" s="40" t="s">
        <v>10</v>
      </c>
      <c r="T31" s="38"/>
      <c r="U31" s="41"/>
      <c r="V31" s="42" t="s">
        <v>41</v>
      </c>
      <c r="W31" t="e">
        <f ca="1">IF(AND($C31="S",$U31&gt;0),IF(ISBLANK($V31),"RA",LEFT($V31,2)),"")</f>
        <v>#REF!</v>
      </c>
      <c r="X31" s="43" t="e">
        <f ca="1">IF($C31="S",IF($W31="CP",$U31,IF($W31="RA",(($U31)*[1]QCI!$AA$3),0)),SomaAgrup)</f>
        <v>#REF!</v>
      </c>
      <c r="Y31" s="44" t="e">
        <f ca="1">IF($C31="S",IF($W31="OU",ROUND($U31,2),0),SomaAgrup)</f>
        <v>#REF!</v>
      </c>
    </row>
    <row r="32" spans="1:25" x14ac:dyDescent="0.25">
      <c r="A32" t="e">
        <f>CHOOSE(1+LOG(1+2*(ORÇAMENTO.Nivel="Meta")+4*(ORÇAMENTO.Nivel="Nível 2")+8*(ORÇAMENTO.Nivel="Nível 3")+16*(ORÇAMENTO.Nivel="Nível 4")+32*(ORÇAMENTO.Nivel="Serviço"),2),0,1,2,3,4,"S")</f>
        <v>#REF!</v>
      </c>
      <c r="B32" t="e">
        <f ca="1">IF(OR(C32="s",C32=0),OFFSET(B32,-1,0),C32)</f>
        <v>#REF!</v>
      </c>
      <c r="C32" t="e">
        <f ca="1">IF(OFFSET(C32,-1,0)="L",1,IF(OFFSET(C32,-1,0)=1,2,IF(OR(A32="s",A32=0),"S",IF(AND(OFFSET(C32,-1,0)=2,A32=4),3,IF(AND(OR(OFFSET(C32,-1,0)="s",OFFSET(C32,-1,0)=0),A32&lt;&gt;"s",A32&gt;OFFSET(B32,-1,0)),OFFSET(B32,-1,0),A32)))))</f>
        <v>#REF!</v>
      </c>
      <c r="D32" t="e">
        <f ca="1">IF(OR(C32="S",C32=0),0,IF(ISERROR(K32),J32,SMALL(J32:K32,1)))</f>
        <v>#REF!</v>
      </c>
      <c r="E32" t="e">
        <f ca="1">IF($C32=1,OFFSET(E32,-1,0)+MAX(1,COUNTIF([1]QCI!$A$13:$A$24,OFFSET([1]ORÇAMENTO!E35,-1,0))),OFFSET(E32,-1,0))</f>
        <v>#REF!</v>
      </c>
      <c r="F32" t="e">
        <f ca="1">IF($C32=1,0,IF($C32=2,OFFSET(F32,-1,0)+1,OFFSET(F32,-1,0)))</f>
        <v>#REF!</v>
      </c>
      <c r="G32" t="e">
        <f ca="1">IF(AND($C32&lt;=2,$C32&lt;&gt;0),0,IF($C32=3,OFFSET(G32,-1,0)+1,OFFSET(G32,-1,0)))</f>
        <v>#REF!</v>
      </c>
      <c r="H32" t="e">
        <f ca="1">IF(AND($C32&lt;=3,$C32&lt;&gt;0),0,IF($C32=4,OFFSET(H32,-1,0)+1,OFFSET(H32,-1,0)))</f>
        <v>#REF!</v>
      </c>
      <c r="I32" t="e">
        <f ca="1">IF(AND($C32&lt;=4,$C32&lt;&gt;0),0,IF(AND($C32="S",$U32&gt;0),OFFSET(I32,-1,0)+1,OFFSET(I32,-1,0)))</f>
        <v>#REF!</v>
      </c>
      <c r="J32" t="e">
        <f t="shared" ca="1" si="7"/>
        <v>#REF!</v>
      </c>
      <c r="K32" t="e">
        <f ca="1">IF(OR($C32="S",$C32=0),0,MATCH(OFFSET($D32,0,$C32)+IF($C32&lt;&gt;1,1,COUNTIF([1]QCI!$A$13:$A$24,[1]ORÇAMENTO!E35)),OFFSET($D32,1,$C32,ROW($C$169)-ROW($C32)),0))</f>
        <v>#REF!</v>
      </c>
      <c r="L32" s="33" t="s">
        <v>175</v>
      </c>
      <c r="M32" s="34" t="s">
        <v>66</v>
      </c>
      <c r="N32" s="35" t="s">
        <v>67</v>
      </c>
      <c r="O32" s="36" t="s">
        <v>334</v>
      </c>
      <c r="P32" s="37" t="s">
        <v>335</v>
      </c>
      <c r="Q32" s="38">
        <v>5.72</v>
      </c>
      <c r="R32" s="39"/>
      <c r="S32" s="40" t="s">
        <v>11</v>
      </c>
      <c r="T32" s="38"/>
      <c r="U32" s="41"/>
      <c r="V32" s="42" t="s">
        <v>41</v>
      </c>
      <c r="W32" t="e">
        <f ca="1">IF(AND($C32="S",$U32&gt;0),IF(ISBLANK($V32),"RA",LEFT($V32,2)),"")</f>
        <v>#REF!</v>
      </c>
      <c r="X32" s="43" t="e">
        <f ca="1">IF($C32="S",IF($W32="CP",$U32,IF($W32="RA",(($U32)*[1]QCI!$AA$3),0)),SomaAgrup)</f>
        <v>#REF!</v>
      </c>
      <c r="Y32" s="44" t="e">
        <f ca="1">IF($C32="S",IF($W32="OU",ROUND($U32,2),0),SomaAgrup)</f>
        <v>#REF!</v>
      </c>
    </row>
    <row r="33" spans="1:25" ht="30" x14ac:dyDescent="0.25">
      <c r="A33" t="e">
        <f>CHOOSE(1+LOG(1+2*(ORÇAMENTO.Nivel="Meta")+4*(ORÇAMENTO.Nivel="Nível 2")+8*(ORÇAMENTO.Nivel="Nível 3")+16*(ORÇAMENTO.Nivel="Nível 4")+32*(ORÇAMENTO.Nivel="Serviço"),2),0,1,2,3,4,"S")</f>
        <v>#REF!</v>
      </c>
      <c r="B33" t="e">
        <f ca="1">IF(OR(C33="s",C33=0),OFFSET(B33,-1,0),C33)</f>
        <v>#REF!</v>
      </c>
      <c r="C33" t="e">
        <f ca="1">IF(OFFSET(C33,-1,0)="L",1,IF(OFFSET(C33,-1,0)=1,2,IF(OR(A33="s",A33=0),"S",IF(AND(OFFSET(C33,-1,0)=2,A33=4),3,IF(AND(OR(OFFSET(C33,-1,0)="s",OFFSET(C33,-1,0)=0),A33&lt;&gt;"s",A33&gt;OFFSET(B33,-1,0)),OFFSET(B33,-1,0),A33)))))</f>
        <v>#REF!</v>
      </c>
      <c r="D33" t="e">
        <f ca="1">IF(OR(C33="S",C33=0),0,IF(ISERROR(K33),J33,SMALL(J33:K33,1)))</f>
        <v>#REF!</v>
      </c>
      <c r="E33" t="e">
        <f ca="1">IF($C33=1,OFFSET(E33,-1,0)+MAX(1,COUNTIF([1]QCI!$A$13:$A$24,OFFSET([1]ORÇAMENTO!E36,-1,0))),OFFSET(E33,-1,0))</f>
        <v>#REF!</v>
      </c>
      <c r="F33" t="e">
        <f ca="1">IF($C33=1,0,IF($C33=2,OFFSET(F33,-1,0)+1,OFFSET(F33,-1,0)))</f>
        <v>#REF!</v>
      </c>
      <c r="G33" t="e">
        <f ca="1">IF(AND($C33&lt;=2,$C33&lt;&gt;0),0,IF($C33=3,OFFSET(G33,-1,0)+1,OFFSET(G33,-1,0)))</f>
        <v>#REF!</v>
      </c>
      <c r="H33" t="e">
        <f ca="1">IF(AND($C33&lt;=3,$C33&lt;&gt;0),0,IF($C33=4,OFFSET(H33,-1,0)+1,OFFSET(H33,-1,0)))</f>
        <v>#REF!</v>
      </c>
      <c r="I33" t="e">
        <f ca="1">IF(AND($C33&lt;=4,$C33&lt;&gt;0),0,IF(AND($C33="S",$U33&gt;0),OFFSET(I33,-1,0)+1,OFFSET(I33,-1,0)))</f>
        <v>#REF!</v>
      </c>
      <c r="J33" t="e">
        <f t="shared" ca="1" si="7"/>
        <v>#REF!</v>
      </c>
      <c r="K33" t="e">
        <f ca="1">IF(OR($C33="S",$C33=0),0,MATCH(OFFSET($D33,0,$C33)+IF($C33&lt;&gt;1,1,COUNTIF([1]QCI!$A$13:$A$24,[1]ORÇAMENTO!E36)),OFFSET($D33,1,$C33,ROW($C$169)-ROW($C33)),0))</f>
        <v>#REF!</v>
      </c>
      <c r="L33" s="33" t="s">
        <v>176</v>
      </c>
      <c r="M33" s="34" t="s">
        <v>40</v>
      </c>
      <c r="N33" s="35" t="s">
        <v>63</v>
      </c>
      <c r="O33" s="36" t="s">
        <v>328</v>
      </c>
      <c r="P33" s="37" t="s">
        <v>329</v>
      </c>
      <c r="Q33" s="38">
        <v>152.29</v>
      </c>
      <c r="R33" s="39"/>
      <c r="S33" s="40" t="s">
        <v>10</v>
      </c>
      <c r="T33" s="38"/>
      <c r="U33" s="41"/>
      <c r="V33" s="42" t="s">
        <v>41</v>
      </c>
      <c r="W33" t="e">
        <f ca="1">IF(AND($C33="S",$U33&gt;0),IF(ISBLANK($V33),"RA",LEFT($V33,2)),"")</f>
        <v>#REF!</v>
      </c>
      <c r="X33" s="43" t="e">
        <f ca="1">IF($C33="S",IF($W33="CP",$U33,IF($W33="RA",(($U33)*[1]QCI!$AA$3),0)),SomaAgrup)</f>
        <v>#REF!</v>
      </c>
      <c r="Y33" s="44" t="e">
        <f ca="1">IF($C33="S",IF($W33="OU",ROUND($U33,2),0),SomaAgrup)</f>
        <v>#REF!</v>
      </c>
    </row>
    <row r="34" spans="1:25" ht="60" x14ac:dyDescent="0.25">
      <c r="A34" t="e">
        <f>CHOOSE(1+LOG(1+2*(ORÇAMENTO.Nivel="Meta")+4*(ORÇAMENTO.Nivel="Nível 2")+8*(ORÇAMENTO.Nivel="Nível 3")+16*(ORÇAMENTO.Nivel="Nível 4")+32*(ORÇAMENTO.Nivel="Serviço"),2),0,1,2,3,4,"S")</f>
        <v>#REF!</v>
      </c>
      <c r="B34" t="e">
        <f ca="1">IF(OR(C34="s",C34=0),OFFSET(B34,-1,0),C34)</f>
        <v>#REF!</v>
      </c>
      <c r="C34" t="e">
        <f ca="1">IF(OFFSET(C34,-1,0)="L",1,IF(OFFSET(C34,-1,0)=1,2,IF(OR(A34="s",A34=0),"S",IF(AND(OFFSET(C34,-1,0)=2,A34=4),3,IF(AND(OR(OFFSET(C34,-1,0)="s",OFFSET(C34,-1,0)=0),A34&lt;&gt;"s",A34&gt;OFFSET(B34,-1,0)),OFFSET(B34,-1,0),A34)))))</f>
        <v>#REF!</v>
      </c>
      <c r="D34" t="e">
        <f ca="1">IF(OR(C34="S",C34=0),0,IF(ISERROR(K34),J34,SMALL(J34:K34,1)))</f>
        <v>#REF!</v>
      </c>
      <c r="E34" t="e">
        <f ca="1">IF($C34=1,OFFSET(E34,-1,0)+MAX(1,COUNTIF([1]QCI!$A$13:$A$24,OFFSET([1]ORÇAMENTO!E37,-1,0))),OFFSET(E34,-1,0))</f>
        <v>#REF!</v>
      </c>
      <c r="F34" t="e">
        <f ca="1">IF($C34=1,0,IF($C34=2,OFFSET(F34,-1,0)+1,OFFSET(F34,-1,0)))</f>
        <v>#REF!</v>
      </c>
      <c r="G34" t="e">
        <f ca="1">IF(AND($C34&lt;=2,$C34&lt;&gt;0),0,IF($C34=3,OFFSET(G34,-1,0)+1,OFFSET(G34,-1,0)))</f>
        <v>#REF!</v>
      </c>
      <c r="H34" t="e">
        <f ca="1">IF(AND($C34&lt;=3,$C34&lt;&gt;0),0,IF($C34=4,OFFSET(H34,-1,0)+1,OFFSET(H34,-1,0)))</f>
        <v>#REF!</v>
      </c>
      <c r="I34" t="e">
        <f ca="1">IF(AND($C34&lt;=4,$C34&lt;&gt;0),0,IF(AND($C34="S",$U34&gt;0),OFFSET(I34,-1,0)+1,OFFSET(I34,-1,0)))</f>
        <v>#REF!</v>
      </c>
      <c r="J34" t="e">
        <f t="shared" ca="1" si="7"/>
        <v>#REF!</v>
      </c>
      <c r="K34" t="e">
        <f ca="1">IF(OR($C34="S",$C34=0),0,MATCH(OFFSET($D34,0,$C34)+IF($C34&lt;&gt;1,1,COUNTIF([1]QCI!$A$13:$A$24,[1]ORÇAMENTO!E37)),OFFSET($D34,1,$C34,ROW($C$169)-ROW($C34)),0))</f>
        <v>#REF!</v>
      </c>
      <c r="L34" s="33" t="s">
        <v>177</v>
      </c>
      <c r="M34" s="34" t="s">
        <v>40</v>
      </c>
      <c r="N34" s="35" t="s">
        <v>64</v>
      </c>
      <c r="O34" s="36" t="s">
        <v>330</v>
      </c>
      <c r="P34" s="37" t="s">
        <v>331</v>
      </c>
      <c r="Q34" s="38">
        <v>6.29</v>
      </c>
      <c r="R34" s="39"/>
      <c r="S34" s="40" t="s">
        <v>10</v>
      </c>
      <c r="T34" s="38"/>
      <c r="U34" s="41"/>
      <c r="V34" s="42" t="s">
        <v>41</v>
      </c>
      <c r="W34" t="e">
        <f ca="1">IF(AND($C34="S",$U34&gt;0),IF(ISBLANK($V34),"RA",LEFT($V34,2)),"")</f>
        <v>#REF!</v>
      </c>
      <c r="X34" s="43" t="e">
        <f ca="1">IF($C34="S",IF($W34="CP",$U34,IF($W34="RA",(($U34)*[1]QCI!$AA$3),0)),SomaAgrup)</f>
        <v>#REF!</v>
      </c>
      <c r="Y34" s="44" t="e">
        <f ca="1">IF($C34="S",IF($W34="OU",ROUND($U34,2),0),SomaAgrup)</f>
        <v>#REF!</v>
      </c>
    </row>
    <row r="35" spans="1:25" x14ac:dyDescent="0.25">
      <c r="A35" t="e">
        <f>CHOOSE(1+LOG(1+2*(ORÇAMENTO.Nivel="Meta")+4*(ORÇAMENTO.Nivel="Nível 2")+8*(ORÇAMENTO.Nivel="Nível 3")+16*(ORÇAMENTO.Nivel="Nível 4")+32*(ORÇAMENTO.Nivel="Serviço"),2),0,1,2,3,4,"S")</f>
        <v>#REF!</v>
      </c>
      <c r="B35" t="e">
        <f ca="1">IF(OR(C35="s",C35=0),OFFSET(B35,-1,0),C35)</f>
        <v>#REF!</v>
      </c>
      <c r="C35" t="e">
        <f ca="1">IF(OFFSET(C35,-1,0)="L",1,IF(OFFSET(C35,-1,0)=1,2,IF(OR(A35="s",A35=0),"S",IF(AND(OFFSET(C35,-1,0)=2,A35=4),3,IF(AND(OR(OFFSET(C35,-1,0)="s",OFFSET(C35,-1,0)=0),A35&lt;&gt;"s",A35&gt;OFFSET(B35,-1,0)),OFFSET(B35,-1,0),A35)))))</f>
        <v>#REF!</v>
      </c>
      <c r="D35" t="e">
        <f ca="1">IF(OR(C35="S",C35=0),0,IF(ISERROR(K35),J35,SMALL(J35:K35,1)))</f>
        <v>#REF!</v>
      </c>
      <c r="E35" t="e">
        <f ca="1">IF($C35=1,OFFSET(E35,-1,0)+MAX(1,COUNTIF([1]QCI!$A$13:$A$24,OFFSET([1]ORÇAMENTO!E38,-1,0))),OFFSET(E35,-1,0))</f>
        <v>#REF!</v>
      </c>
      <c r="F35" t="e">
        <f ca="1">IF($C35=1,0,IF($C35=2,OFFSET(F35,-1,0)+1,OFFSET(F35,-1,0)))</f>
        <v>#REF!</v>
      </c>
      <c r="G35" t="e">
        <f ca="1">IF(AND($C35&lt;=2,$C35&lt;&gt;0),0,IF($C35=3,OFFSET(G35,-1,0)+1,OFFSET(G35,-1,0)))</f>
        <v>#REF!</v>
      </c>
      <c r="H35" t="e">
        <f ca="1">IF(AND($C35&lt;=3,$C35&lt;&gt;0),0,IF($C35=4,OFFSET(H35,-1,0)+1,OFFSET(H35,-1,0)))</f>
        <v>#REF!</v>
      </c>
      <c r="I35" t="e">
        <f ca="1">IF(AND($C35&lt;=4,$C35&lt;&gt;0),0,IF(AND($C35="S",$U35&gt;0),OFFSET(I35,-1,0)+1,OFFSET(I35,-1,0)))</f>
        <v>#REF!</v>
      </c>
      <c r="J35" t="e">
        <f t="shared" ca="1" si="7"/>
        <v>#REF!</v>
      </c>
      <c r="K35" t="e">
        <f ca="1">IF(OR($C35="S",$C35=0),0,MATCH(OFFSET($D35,0,$C35)+IF($C35&lt;&gt;1,1,COUNTIF([1]QCI!$A$13:$A$24,[1]ORÇAMENTO!E38)),OFFSET($D35,1,$C35,ROW($C$169)-ROW($C35)),0))</f>
        <v>#REF!</v>
      </c>
      <c r="L35" s="33" t="s">
        <v>178</v>
      </c>
      <c r="M35" s="34" t="s">
        <v>40</v>
      </c>
      <c r="N35" s="35" t="s">
        <v>68</v>
      </c>
      <c r="O35" s="36" t="s">
        <v>336</v>
      </c>
      <c r="P35" s="37" t="s">
        <v>320</v>
      </c>
      <c r="Q35" s="38">
        <v>57.21</v>
      </c>
      <c r="R35" s="39"/>
      <c r="S35" s="40" t="s">
        <v>10</v>
      </c>
      <c r="T35" s="38"/>
      <c r="U35" s="41"/>
      <c r="V35" s="42" t="s">
        <v>41</v>
      </c>
      <c r="W35" t="e">
        <f ca="1">IF(AND($C35="S",$U35&gt;0),IF(ISBLANK($V35),"RA",LEFT($V35,2)),"")</f>
        <v>#REF!</v>
      </c>
      <c r="X35" s="43" t="e">
        <f ca="1">IF($C35="S",IF($W35="CP",$U35,IF($W35="RA",(($U35)*[1]QCI!$AA$3),0)),SomaAgrup)</f>
        <v>#REF!</v>
      </c>
      <c r="Y35" s="44" t="e">
        <f ca="1">IF($C35="S",IF($W35="OU",ROUND($U35,2),0),SomaAgrup)</f>
        <v>#REF!</v>
      </c>
    </row>
    <row r="36" spans="1:25" x14ac:dyDescent="0.25">
      <c r="A36" t="e">
        <f t="shared" si="0"/>
        <v>#REF!</v>
      </c>
      <c r="B36" t="e">
        <f t="shared" ca="1" si="1"/>
        <v>#REF!</v>
      </c>
      <c r="C36" t="e">
        <f t="shared" ca="1" si="2"/>
        <v>#REF!</v>
      </c>
      <c r="D36" t="e">
        <f t="shared" ca="1" si="3"/>
        <v>#REF!</v>
      </c>
      <c r="E36" t="e">
        <f ca="1">IF($C36=1,OFFSET(E36,-1,0)+MAX(1,COUNTIF([1]QCI!$A$13:$A$24,OFFSET([1]ORÇAMENTO!E39,-1,0))),OFFSET(E36,-1,0))</f>
        <v>#REF!</v>
      </c>
      <c r="F36" t="e">
        <f t="shared" ca="1" si="4"/>
        <v>#REF!</v>
      </c>
      <c r="G36" t="e">
        <f t="shared" ca="1" si="5"/>
        <v>#REF!</v>
      </c>
      <c r="H36" t="e">
        <f t="shared" ca="1" si="6"/>
        <v>#REF!</v>
      </c>
      <c r="I36" t="e">
        <f ca="1">IF(AND($C36&lt;=4,$C36&lt;&gt;0),0,IF(AND($C36="S",$U36&gt;0),OFFSET(I36,-1,0)+1,OFFSET(I36,-1,0)))</f>
        <v>#REF!</v>
      </c>
      <c r="J36" t="e">
        <f t="shared" ca="1" si="7"/>
        <v>#REF!</v>
      </c>
      <c r="K36" t="e">
        <f ca="1">IF(OR($C36="S",$C36=0),0,MATCH(OFFSET($D36,0,$C36)+IF($C36&lt;&gt;1,1,COUNTIF([1]QCI!$A$13:$A$24,[1]ORÇAMENTO!E39)),OFFSET($D36,1,$C36,ROW($C$169)-ROW($C36)),0))</f>
        <v>#REF!</v>
      </c>
      <c r="L36" s="70" t="s">
        <v>179</v>
      </c>
      <c r="M36" s="71" t="s">
        <v>40</v>
      </c>
      <c r="N36" s="72"/>
      <c r="O36" s="73" t="s">
        <v>69</v>
      </c>
      <c r="P36" s="74" t="s">
        <v>316</v>
      </c>
      <c r="Q36" s="75">
        <v>0</v>
      </c>
      <c r="R36" s="76"/>
      <c r="S36" s="77" t="s">
        <v>10</v>
      </c>
      <c r="T36" s="75"/>
      <c r="U36" s="78"/>
      <c r="V36" s="42" t="s">
        <v>41</v>
      </c>
      <c r="W36" t="e">
        <f ca="1">IF(AND($C36="S",$U36&gt;0),IF(ISBLANK($V36),"RA",LEFT($V36,2)),"")</f>
        <v>#REF!</v>
      </c>
      <c r="X36" s="43" t="e">
        <f ca="1">IF($C36="S",IF($W36="CP",$U36,IF($W36="RA",(($U36)*[1]QCI!$AA$3),0)),SomaAgrup)</f>
        <v>#REF!</v>
      </c>
      <c r="Y36" s="44" t="e">
        <f ca="1">IF($C36="S",IF($W36="OU",ROUND($U36,2),0),SomaAgrup)</f>
        <v>#REF!</v>
      </c>
    </row>
    <row r="37" spans="1:25" x14ac:dyDescent="0.25">
      <c r="A37" t="e">
        <f t="shared" ref="A37:A75" si="9">CHOOSE(1+LOG(1+2*(ORÇAMENTO.Nivel="Meta")+4*(ORÇAMENTO.Nivel="Nível 2")+8*(ORÇAMENTO.Nivel="Nível 3")+16*(ORÇAMENTO.Nivel="Nível 4")+32*(ORÇAMENTO.Nivel="Serviço"),2),0,1,2,3,4,"S")</f>
        <v>#REF!</v>
      </c>
      <c r="B37" t="e">
        <f t="shared" ca="1" si="1"/>
        <v>#REF!</v>
      </c>
      <c r="C37" t="e">
        <f t="shared" ca="1" si="2"/>
        <v>#REF!</v>
      </c>
      <c r="D37" t="e">
        <f t="shared" ca="1" si="3"/>
        <v>#REF!</v>
      </c>
      <c r="E37" t="e">
        <f ca="1">IF($C37=1,OFFSET(E37,-1,0)+MAX(1,COUNTIF([1]QCI!$A$13:$A$24,OFFSET([1]ORÇAMENTO!E40,-1,0))),OFFSET(E37,-1,0))</f>
        <v>#REF!</v>
      </c>
      <c r="F37" t="e">
        <f t="shared" ca="1" si="4"/>
        <v>#REF!</v>
      </c>
      <c r="G37" t="e">
        <f t="shared" ca="1" si="5"/>
        <v>#REF!</v>
      </c>
      <c r="H37" t="e">
        <f t="shared" ca="1" si="6"/>
        <v>#REF!</v>
      </c>
      <c r="I37" t="e">
        <f ca="1">IF(AND($C37&lt;=4,$C37&lt;&gt;0),0,IF(AND($C37="S",$U37&gt;0),OFFSET(I37,-1,0)+1,OFFSET(I37,-1,0)))</f>
        <v>#REF!</v>
      </c>
      <c r="J37" t="e">
        <f t="shared" ca="1" si="7"/>
        <v>#REF!</v>
      </c>
      <c r="K37" t="e">
        <f ca="1">IF(OR($C37="S",$C37=0),0,MATCH(OFFSET($D37,0,$C37)+IF($C37&lt;&gt;1,1,COUNTIF([1]QCI!$A$13:$A$24,[1]ORÇAMENTO!E40)),OFFSET($D37,1,$C37,ROW($C$169)-ROW($C37)),0))</f>
        <v>#REF!</v>
      </c>
      <c r="L37" s="70" t="s">
        <v>180</v>
      </c>
      <c r="M37" s="71" t="s">
        <v>40</v>
      </c>
      <c r="N37" s="72"/>
      <c r="O37" s="73" t="s">
        <v>70</v>
      </c>
      <c r="P37" s="74" t="s">
        <v>316</v>
      </c>
      <c r="Q37" s="75">
        <v>0</v>
      </c>
      <c r="R37" s="76"/>
      <c r="S37" s="77" t="s">
        <v>10</v>
      </c>
      <c r="T37" s="75"/>
      <c r="U37" s="78"/>
      <c r="V37" s="42" t="s">
        <v>41</v>
      </c>
      <c r="W37" t="e">
        <f ca="1">IF(AND($C37="S",$U37&gt;0),IF(ISBLANK($V37),"RA",LEFT($V37,2)),"")</f>
        <v>#REF!</v>
      </c>
      <c r="X37" s="43" t="e">
        <f ca="1">IF($C37="S",IF($W37="CP",$U37,IF($W37="RA",(($U37)*[1]QCI!$AA$3),0)),SomaAgrup)</f>
        <v>#REF!</v>
      </c>
      <c r="Y37" s="44" t="e">
        <f ca="1">IF($C37="S",IF($W37="OU",ROUND($U37,2),0),SomaAgrup)</f>
        <v>#REF!</v>
      </c>
    </row>
    <row r="38" spans="1:25" ht="75" x14ac:dyDescent="0.25">
      <c r="A38" t="e">
        <f t="shared" si="9"/>
        <v>#REF!</v>
      </c>
      <c r="B38" t="e">
        <f t="shared" ca="1" si="1"/>
        <v>#REF!</v>
      </c>
      <c r="C38" t="e">
        <f t="shared" ca="1" si="2"/>
        <v>#REF!</v>
      </c>
      <c r="D38" t="e">
        <f t="shared" ca="1" si="3"/>
        <v>#REF!</v>
      </c>
      <c r="E38" t="e">
        <f ca="1">IF($C38=1,OFFSET(E38,-1,0)+MAX(1,COUNTIF([1]QCI!$A$13:$A$24,OFFSET([1]ORÇAMENTO!E41,-1,0))),OFFSET(E38,-1,0))</f>
        <v>#REF!</v>
      </c>
      <c r="F38" t="e">
        <f t="shared" ca="1" si="4"/>
        <v>#REF!</v>
      </c>
      <c r="G38" t="e">
        <f t="shared" ca="1" si="5"/>
        <v>#REF!</v>
      </c>
      <c r="H38" t="e">
        <f t="shared" ca="1" si="6"/>
        <v>#REF!</v>
      </c>
      <c r="I38" t="e">
        <f ca="1">IF(AND($C38&lt;=4,$C38&lt;&gt;0),0,IF(AND($C38="S",$U38&gt;0),OFFSET(I38,-1,0)+1,OFFSET(I38,-1,0)))</f>
        <v>#REF!</v>
      </c>
      <c r="J38" t="e">
        <f t="shared" ca="1" si="7"/>
        <v>#REF!</v>
      </c>
      <c r="K38" t="e">
        <f ca="1">IF(OR($C38="S",$C38=0),0,MATCH(OFFSET($D38,0,$C38)+IF($C38&lt;&gt;1,1,COUNTIF([1]QCI!$A$13:$A$24,[1]ORÇAMENTO!E41)),OFFSET($D38,1,$C38,ROW($C$169)-ROW($C38)),0))</f>
        <v>#REF!</v>
      </c>
      <c r="L38" s="33" t="s">
        <v>181</v>
      </c>
      <c r="M38" s="34" t="s">
        <v>40</v>
      </c>
      <c r="N38" s="35" t="s">
        <v>71</v>
      </c>
      <c r="O38" s="36" t="s">
        <v>337</v>
      </c>
      <c r="P38" s="37" t="s">
        <v>331</v>
      </c>
      <c r="Q38" s="38">
        <v>1031.6500000000001</v>
      </c>
      <c r="R38" s="39"/>
      <c r="S38" s="40" t="s">
        <v>10</v>
      </c>
      <c r="T38" s="38"/>
      <c r="U38" s="41"/>
      <c r="V38" s="42" t="s">
        <v>41</v>
      </c>
      <c r="W38" t="e">
        <f ca="1">IF(AND($C38="S",$U38&gt;0),IF(ISBLANK($V38),"RA",LEFT($V38,2)),"")</f>
        <v>#REF!</v>
      </c>
      <c r="X38" s="43" t="e">
        <f ca="1">IF($C38="S",IF($W38="CP",$U38,IF($W38="RA",(($U38)*[1]QCI!$AA$3),0)),SomaAgrup)</f>
        <v>#REF!</v>
      </c>
      <c r="Y38" s="44" t="e">
        <f ca="1">IF($C38="S",IF($W38="OU",ROUND($U38,2),0),SomaAgrup)</f>
        <v>#REF!</v>
      </c>
    </row>
    <row r="39" spans="1:25" x14ac:dyDescent="0.25">
      <c r="A39" t="e">
        <f t="shared" si="9"/>
        <v>#REF!</v>
      </c>
      <c r="B39" t="e">
        <f t="shared" ca="1" si="1"/>
        <v>#REF!</v>
      </c>
      <c r="C39" t="e">
        <f t="shared" ca="1" si="2"/>
        <v>#REF!</v>
      </c>
      <c r="D39" t="e">
        <f t="shared" ca="1" si="3"/>
        <v>#REF!</v>
      </c>
      <c r="E39" t="e">
        <f ca="1">IF($C39=1,OFFSET(E39,-1,0)+MAX(1,COUNTIF([1]QCI!$A$13:$A$24,OFFSET([1]ORÇAMENTO!E42,-1,0))),OFFSET(E39,-1,0))</f>
        <v>#REF!</v>
      </c>
      <c r="F39" t="e">
        <f t="shared" ca="1" si="4"/>
        <v>#REF!</v>
      </c>
      <c r="G39" t="e">
        <f t="shared" ca="1" si="5"/>
        <v>#REF!</v>
      </c>
      <c r="H39" t="e">
        <f t="shared" ca="1" si="6"/>
        <v>#REF!</v>
      </c>
      <c r="I39" t="e">
        <f ca="1">IF(AND($C39&lt;=4,$C39&lt;&gt;0),0,IF(AND($C39="S",$U39&gt;0),OFFSET(I39,-1,0)+1,OFFSET(I39,-1,0)))</f>
        <v>#REF!</v>
      </c>
      <c r="J39" t="e">
        <f t="shared" ca="1" si="7"/>
        <v>#REF!</v>
      </c>
      <c r="K39" t="e">
        <f ca="1">IF(OR($C39="S",$C39=0),0,MATCH(OFFSET($D39,0,$C39)+IF($C39&lt;&gt;1,1,COUNTIF([1]QCI!$A$13:$A$24,[1]ORÇAMENTO!E42)),OFFSET($D39,1,$C39,ROW($C$169)-ROW($C39)),0))</f>
        <v>#REF!</v>
      </c>
      <c r="L39" s="70" t="s">
        <v>182</v>
      </c>
      <c r="M39" s="71" t="s">
        <v>40</v>
      </c>
      <c r="N39" s="72"/>
      <c r="O39" s="73" t="s">
        <v>72</v>
      </c>
      <c r="P39" s="74" t="s">
        <v>316</v>
      </c>
      <c r="Q39" s="75">
        <v>0</v>
      </c>
      <c r="R39" s="76"/>
      <c r="S39" s="77" t="s">
        <v>10</v>
      </c>
      <c r="T39" s="75"/>
      <c r="U39" s="78"/>
      <c r="V39" s="42" t="s">
        <v>41</v>
      </c>
      <c r="W39" t="e">
        <f ca="1">IF(AND($C39="S",$U39&gt;0),IF(ISBLANK($V39),"RA",LEFT($V39,2)),"")</f>
        <v>#REF!</v>
      </c>
      <c r="X39" s="43" t="e">
        <f ca="1">IF($C39="S",IF($W39="CP",$U39,IF($W39="RA",(($U39)*[1]QCI!$AA$3),0)),SomaAgrup)</f>
        <v>#REF!</v>
      </c>
      <c r="Y39" s="44" t="e">
        <f ca="1">IF($C39="S",IF($W39="OU",ROUND($U39,2),0),SomaAgrup)</f>
        <v>#REF!</v>
      </c>
    </row>
    <row r="40" spans="1:25" ht="45" x14ac:dyDescent="0.25">
      <c r="A40" t="e">
        <f t="shared" si="9"/>
        <v>#REF!</v>
      </c>
      <c r="B40" t="e">
        <f t="shared" ca="1" si="1"/>
        <v>#REF!</v>
      </c>
      <c r="C40" t="e">
        <f t="shared" ca="1" si="2"/>
        <v>#REF!</v>
      </c>
      <c r="D40" t="e">
        <f t="shared" ca="1" si="3"/>
        <v>#REF!</v>
      </c>
      <c r="E40" t="e">
        <f ca="1">IF($C40=1,OFFSET(E40,-1,0)+MAX(1,COUNTIF([1]QCI!$A$13:$A$24,OFFSET([1]ORÇAMENTO!E43,-1,0))),OFFSET(E40,-1,0))</f>
        <v>#REF!</v>
      </c>
      <c r="F40" t="e">
        <f t="shared" ca="1" si="4"/>
        <v>#REF!</v>
      </c>
      <c r="G40" t="e">
        <f t="shared" ca="1" si="5"/>
        <v>#REF!</v>
      </c>
      <c r="H40" t="e">
        <f t="shared" ca="1" si="6"/>
        <v>#REF!</v>
      </c>
      <c r="I40" t="e">
        <f ca="1">IF(AND($C40&lt;=4,$C40&lt;&gt;0),0,IF(AND($C40="S",$U40&gt;0),OFFSET(I40,-1,0)+1,OFFSET(I40,-1,0)))</f>
        <v>#REF!</v>
      </c>
      <c r="J40" t="e">
        <f t="shared" ca="1" si="7"/>
        <v>#REF!</v>
      </c>
      <c r="K40" t="e">
        <f ca="1">IF(OR($C40="S",$C40=0),0,MATCH(OFFSET($D40,0,$C40)+IF($C40&lt;&gt;1,1,COUNTIF([1]QCI!$A$13:$A$24,[1]ORÇAMENTO!E43)),OFFSET($D40,1,$C40,ROW($C$169)-ROW($C40)),0))</f>
        <v>#REF!</v>
      </c>
      <c r="L40" s="33" t="s">
        <v>183</v>
      </c>
      <c r="M40" s="34" t="s">
        <v>40</v>
      </c>
      <c r="N40" s="35" t="s">
        <v>73</v>
      </c>
      <c r="O40" s="36" t="s">
        <v>338</v>
      </c>
      <c r="P40" s="37" t="s">
        <v>331</v>
      </c>
      <c r="Q40" s="38">
        <v>159.53</v>
      </c>
      <c r="R40" s="39"/>
      <c r="S40" s="40" t="s">
        <v>10</v>
      </c>
      <c r="T40" s="38"/>
      <c r="U40" s="41"/>
      <c r="V40" s="42" t="s">
        <v>41</v>
      </c>
      <c r="W40" t="e">
        <f ca="1">IF(AND($C40="S",$U40&gt;0),IF(ISBLANK($V40),"RA",LEFT($V40,2)),"")</f>
        <v>#REF!</v>
      </c>
      <c r="X40" s="43" t="e">
        <f ca="1">IF($C40="S",IF($W40="CP",$U40,IF($W40="RA",(($U40)*[1]QCI!$AA$3),0)),SomaAgrup)</f>
        <v>#REF!</v>
      </c>
      <c r="Y40" s="44" t="e">
        <f ca="1">IF($C40="S",IF($W40="OU",ROUND($U40,2),0),SomaAgrup)</f>
        <v>#REF!</v>
      </c>
    </row>
    <row r="41" spans="1:25" ht="30" x14ac:dyDescent="0.25">
      <c r="A41" t="e">
        <f t="shared" si="9"/>
        <v>#REF!</v>
      </c>
      <c r="B41" t="e">
        <f t="shared" ca="1" si="1"/>
        <v>#REF!</v>
      </c>
      <c r="C41" t="e">
        <f t="shared" ca="1" si="2"/>
        <v>#REF!</v>
      </c>
      <c r="D41" t="e">
        <f t="shared" ca="1" si="3"/>
        <v>#REF!</v>
      </c>
      <c r="E41" t="e">
        <f ca="1">IF($C41=1,OFFSET(E41,-1,0)+MAX(1,COUNTIF([1]QCI!$A$13:$A$24,OFFSET([1]ORÇAMENTO!E44,-1,0))),OFFSET(E41,-1,0))</f>
        <v>#REF!</v>
      </c>
      <c r="F41" t="e">
        <f t="shared" ca="1" si="4"/>
        <v>#REF!</v>
      </c>
      <c r="G41" t="e">
        <f t="shared" ca="1" si="5"/>
        <v>#REF!</v>
      </c>
      <c r="H41" t="e">
        <f t="shared" ca="1" si="6"/>
        <v>#REF!</v>
      </c>
      <c r="I41" t="e">
        <f ca="1">IF(AND($C41&lt;=4,$C41&lt;&gt;0),0,IF(AND($C41="S",$U41&gt;0),OFFSET(I41,-1,0)+1,OFFSET(I41,-1,0)))</f>
        <v>#REF!</v>
      </c>
      <c r="J41" t="e">
        <f t="shared" ca="1" si="7"/>
        <v>#REF!</v>
      </c>
      <c r="K41" t="e">
        <f ca="1">IF(OR($C41="S",$C41=0),0,MATCH(OFFSET($D41,0,$C41)+IF($C41&lt;&gt;1,1,COUNTIF([1]QCI!$A$13:$A$24,[1]ORÇAMENTO!E44)),OFFSET($D41,1,$C41,ROW($C$169)-ROW($C41)),0))</f>
        <v>#REF!</v>
      </c>
      <c r="L41" s="33" t="s">
        <v>184</v>
      </c>
      <c r="M41" s="34" t="s">
        <v>40</v>
      </c>
      <c r="N41" s="35" t="s">
        <v>63</v>
      </c>
      <c r="O41" s="36" t="s">
        <v>328</v>
      </c>
      <c r="P41" s="37" t="s">
        <v>329</v>
      </c>
      <c r="Q41" s="38">
        <v>5160.7700000000004</v>
      </c>
      <c r="R41" s="39"/>
      <c r="S41" s="40" t="s">
        <v>10</v>
      </c>
      <c r="T41" s="38"/>
      <c r="U41" s="41"/>
      <c r="V41" s="42" t="s">
        <v>41</v>
      </c>
      <c r="W41" t="e">
        <f ca="1">IF(AND($C41="S",$U41&gt;0),IF(ISBLANK($V41),"RA",LEFT($V41,2)),"")</f>
        <v>#REF!</v>
      </c>
      <c r="X41" s="43" t="e">
        <f ca="1">IF($C41="S",IF($W41="CP",$U41,IF($W41="RA",(($U41)*[1]QCI!$AA$3),0)),SomaAgrup)</f>
        <v>#REF!</v>
      </c>
      <c r="Y41" s="44" t="e">
        <f ca="1">IF($C41="S",IF($W41="OU",ROUND($U41,2),0),SomaAgrup)</f>
        <v>#REF!</v>
      </c>
    </row>
    <row r="42" spans="1:25" ht="60" x14ac:dyDescent="0.25">
      <c r="A42" t="e">
        <f t="shared" si="9"/>
        <v>#REF!</v>
      </c>
      <c r="B42" t="e">
        <f t="shared" ca="1" si="1"/>
        <v>#REF!</v>
      </c>
      <c r="C42" t="e">
        <f t="shared" ca="1" si="2"/>
        <v>#REF!</v>
      </c>
      <c r="D42" t="e">
        <f t="shared" ca="1" si="3"/>
        <v>#REF!</v>
      </c>
      <c r="E42" t="e">
        <f ca="1">IF($C42=1,OFFSET(E42,-1,0)+MAX(1,COUNTIF([1]QCI!$A$13:$A$24,OFFSET([1]ORÇAMENTO!E45,-1,0))),OFFSET(E42,-1,0))</f>
        <v>#REF!</v>
      </c>
      <c r="F42" t="e">
        <f t="shared" ca="1" si="4"/>
        <v>#REF!</v>
      </c>
      <c r="G42" t="e">
        <f t="shared" ca="1" si="5"/>
        <v>#REF!</v>
      </c>
      <c r="H42" t="e">
        <f t="shared" ca="1" si="6"/>
        <v>#REF!</v>
      </c>
      <c r="I42" t="e">
        <f ca="1">IF(AND($C42&lt;=4,$C42&lt;&gt;0),0,IF(AND($C42="S",$U42&gt;0),OFFSET(I42,-1,0)+1,OFFSET(I42,-1,0)))</f>
        <v>#REF!</v>
      </c>
      <c r="J42" t="e">
        <f t="shared" ca="1" si="7"/>
        <v>#REF!</v>
      </c>
      <c r="K42" t="e">
        <f ca="1">IF(OR($C42="S",$C42=0),0,MATCH(OFFSET($D42,0,$C42)+IF($C42&lt;&gt;1,1,COUNTIF([1]QCI!$A$13:$A$24,[1]ORÇAMENTO!E45)),OFFSET($D42,1,$C42,ROW($C$169)-ROW($C42)),0))</f>
        <v>#REF!</v>
      </c>
      <c r="L42" s="33" t="s">
        <v>185</v>
      </c>
      <c r="M42" s="34" t="s">
        <v>40</v>
      </c>
      <c r="N42" s="35" t="s">
        <v>64</v>
      </c>
      <c r="O42" s="36" t="s">
        <v>330</v>
      </c>
      <c r="P42" s="37" t="s">
        <v>331</v>
      </c>
      <c r="Q42" s="38">
        <v>196.23</v>
      </c>
      <c r="R42" s="39"/>
      <c r="S42" s="40" t="s">
        <v>10</v>
      </c>
      <c r="T42" s="38"/>
      <c r="U42" s="41"/>
      <c r="V42" s="42" t="s">
        <v>41</v>
      </c>
      <c r="W42" t="e">
        <f ca="1">IF(AND($C42="S",$U42&gt;0),IF(ISBLANK($V42),"RA",LEFT($V42,2)),"")</f>
        <v>#REF!</v>
      </c>
      <c r="X42" s="43" t="e">
        <f ca="1">IF($C42="S",IF($W42="CP",$U42,IF($W42="RA",(($U42)*[1]QCI!$AA$3),0)),SomaAgrup)</f>
        <v>#REF!</v>
      </c>
      <c r="Y42" s="44" t="e">
        <f ca="1">IF($C42="S",IF($W42="OU",ROUND($U42,2),0),SomaAgrup)</f>
        <v>#REF!</v>
      </c>
    </row>
    <row r="43" spans="1:25" ht="45" x14ac:dyDescent="0.25">
      <c r="A43" t="e">
        <f t="shared" si="9"/>
        <v>#REF!</v>
      </c>
      <c r="B43" t="e">
        <f t="shared" ca="1" si="1"/>
        <v>#REF!</v>
      </c>
      <c r="C43" t="e">
        <f t="shared" ca="1" si="2"/>
        <v>#REF!</v>
      </c>
      <c r="D43" t="e">
        <f t="shared" ca="1" si="3"/>
        <v>#REF!</v>
      </c>
      <c r="E43" t="e">
        <f ca="1">IF($C43=1,OFFSET(E43,-1,0)+MAX(1,COUNTIF([1]QCI!$A$13:$A$24,OFFSET([1]ORÇAMENTO!E46,-1,0))),OFFSET(E43,-1,0))</f>
        <v>#REF!</v>
      </c>
      <c r="F43" t="e">
        <f t="shared" ca="1" si="4"/>
        <v>#REF!</v>
      </c>
      <c r="G43" t="e">
        <f t="shared" ca="1" si="5"/>
        <v>#REF!</v>
      </c>
      <c r="H43" t="e">
        <f t="shared" ca="1" si="6"/>
        <v>#REF!</v>
      </c>
      <c r="I43" t="e">
        <f ca="1">IF(AND($C43&lt;=4,$C43&lt;&gt;0),0,IF(AND($C43="S",$U43&gt;0),OFFSET(I43,-1,0)+1,OFFSET(I43,-1,0)))</f>
        <v>#REF!</v>
      </c>
      <c r="J43" t="e">
        <f t="shared" ca="1" si="7"/>
        <v>#REF!</v>
      </c>
      <c r="K43" t="e">
        <f ca="1">IF(OR($C43="S",$C43=0),0,MATCH(OFFSET($D43,0,$C43)+IF($C43&lt;&gt;1,1,COUNTIF([1]QCI!$A$13:$A$24,[1]ORÇAMENTO!E46)),OFFSET($D43,1,$C43,ROW($C$169)-ROW($C43)),0))</f>
        <v>#REF!</v>
      </c>
      <c r="L43" s="33" t="s">
        <v>186</v>
      </c>
      <c r="M43" s="34" t="s">
        <v>40</v>
      </c>
      <c r="N43" s="35" t="s">
        <v>74</v>
      </c>
      <c r="O43" s="36" t="s">
        <v>339</v>
      </c>
      <c r="P43" s="37" t="s">
        <v>331</v>
      </c>
      <c r="Q43" s="38">
        <v>180.81</v>
      </c>
      <c r="R43" s="39"/>
      <c r="S43" s="40" t="s">
        <v>10</v>
      </c>
      <c r="T43" s="38"/>
      <c r="U43" s="41"/>
      <c r="V43" s="42" t="s">
        <v>41</v>
      </c>
      <c r="W43" t="e">
        <f ca="1">IF(AND($C43="S",$U43&gt;0),IF(ISBLANK($V43),"RA",LEFT($V43,2)),"")</f>
        <v>#REF!</v>
      </c>
      <c r="X43" s="43" t="e">
        <f ca="1">IF($C43="S",IF($W43="CP",$U43,IF($W43="RA",(($U43)*[1]QCI!$AA$3),0)),SomaAgrup)</f>
        <v>#REF!</v>
      </c>
      <c r="Y43" s="44" t="e">
        <f ca="1">IF($C43="S",IF($W43="OU",ROUND($U43,2),0),SomaAgrup)</f>
        <v>#REF!</v>
      </c>
    </row>
    <row r="44" spans="1:25" ht="30" x14ac:dyDescent="0.25">
      <c r="A44" t="e">
        <f t="shared" si="9"/>
        <v>#REF!</v>
      </c>
      <c r="B44" t="e">
        <f t="shared" ca="1" si="1"/>
        <v>#REF!</v>
      </c>
      <c r="C44" t="e">
        <f t="shared" ca="1" si="2"/>
        <v>#REF!</v>
      </c>
      <c r="D44" t="e">
        <f t="shared" ca="1" si="3"/>
        <v>#REF!</v>
      </c>
      <c r="E44" t="e">
        <f ca="1">IF($C44=1,OFFSET(E44,-1,0)+MAX(1,COUNTIF([1]QCI!$A$13:$A$24,OFFSET([1]ORÇAMENTO!E47,-1,0))),OFFSET(E44,-1,0))</f>
        <v>#REF!</v>
      </c>
      <c r="F44" t="e">
        <f t="shared" ca="1" si="4"/>
        <v>#REF!</v>
      </c>
      <c r="G44" t="e">
        <f t="shared" ca="1" si="5"/>
        <v>#REF!</v>
      </c>
      <c r="H44" t="e">
        <f t="shared" ca="1" si="6"/>
        <v>#REF!</v>
      </c>
      <c r="I44" t="e">
        <f ca="1">IF(AND($C44&lt;=4,$C44&lt;&gt;0),0,IF(AND($C44="S",$U44&gt;0),OFFSET(I44,-1,0)+1,OFFSET(I44,-1,0)))</f>
        <v>#REF!</v>
      </c>
      <c r="J44" t="e">
        <f t="shared" ca="1" si="7"/>
        <v>#REF!</v>
      </c>
      <c r="K44" t="e">
        <f ca="1">IF(OR($C44="S",$C44=0),0,MATCH(OFFSET($D44,0,$C44)+IF($C44&lt;&gt;1,1,COUNTIF([1]QCI!$A$13:$A$24,[1]ORÇAMENTO!E47)),OFFSET($D44,1,$C44,ROW($C$169)-ROW($C44)),0))</f>
        <v>#REF!</v>
      </c>
      <c r="L44" s="33" t="s">
        <v>187</v>
      </c>
      <c r="M44" s="34" t="s">
        <v>40</v>
      </c>
      <c r="N44" s="35" t="s">
        <v>63</v>
      </c>
      <c r="O44" s="36" t="s">
        <v>328</v>
      </c>
      <c r="P44" s="37" t="s">
        <v>329</v>
      </c>
      <c r="Q44" s="38">
        <v>5848.87</v>
      </c>
      <c r="R44" s="39"/>
      <c r="S44" s="40" t="s">
        <v>10</v>
      </c>
      <c r="T44" s="38"/>
      <c r="U44" s="41"/>
      <c r="V44" s="42" t="s">
        <v>41</v>
      </c>
      <c r="W44" t="e">
        <f ca="1">IF(AND($C44="S",$U44&gt;0),IF(ISBLANK($V44),"RA",LEFT($V44,2)),"")</f>
        <v>#REF!</v>
      </c>
      <c r="X44" s="43" t="e">
        <f ca="1">IF($C44="S",IF($W44="CP",$U44,IF($W44="RA",(($U44)*[1]QCI!$AA$3),0)),SomaAgrup)</f>
        <v>#REF!</v>
      </c>
      <c r="Y44" s="44" t="e">
        <f ca="1">IF($C44="S",IF($W44="OU",ROUND($U44,2),0),SomaAgrup)</f>
        <v>#REF!</v>
      </c>
    </row>
    <row r="45" spans="1:25" ht="60" x14ac:dyDescent="0.25">
      <c r="A45" t="e">
        <f t="shared" si="9"/>
        <v>#REF!</v>
      </c>
      <c r="B45" t="e">
        <f t="shared" ca="1" si="1"/>
        <v>#REF!</v>
      </c>
      <c r="C45" t="e">
        <f t="shared" ca="1" si="2"/>
        <v>#REF!</v>
      </c>
      <c r="D45" t="e">
        <f t="shared" ca="1" si="3"/>
        <v>#REF!</v>
      </c>
      <c r="E45" t="e">
        <f ca="1">IF($C45=1,OFFSET(E45,-1,0)+MAX(1,COUNTIF([1]QCI!$A$13:$A$24,OFFSET([1]ORÇAMENTO!E48,-1,0))),OFFSET(E45,-1,0))</f>
        <v>#REF!</v>
      </c>
      <c r="F45" t="e">
        <f t="shared" ca="1" si="4"/>
        <v>#REF!</v>
      </c>
      <c r="G45" t="e">
        <f t="shared" ca="1" si="5"/>
        <v>#REF!</v>
      </c>
      <c r="H45" t="e">
        <f t="shared" ca="1" si="6"/>
        <v>#REF!</v>
      </c>
      <c r="I45" t="e">
        <f ca="1">IF(AND($C45&lt;=4,$C45&lt;&gt;0),0,IF(AND($C45="S",$U45&gt;0),OFFSET(I45,-1,0)+1,OFFSET(I45,-1,0)))</f>
        <v>#REF!</v>
      </c>
      <c r="J45" t="e">
        <f t="shared" ca="1" si="7"/>
        <v>#REF!</v>
      </c>
      <c r="K45" t="e">
        <f ca="1">IF(OR($C45="S",$C45=0),0,MATCH(OFFSET($D45,0,$C45)+IF($C45&lt;&gt;1,1,COUNTIF([1]QCI!$A$13:$A$24,[1]ORÇAMENTO!E48)),OFFSET($D45,1,$C45,ROW($C$169)-ROW($C45)),0))</f>
        <v>#REF!</v>
      </c>
      <c r="L45" s="33" t="s">
        <v>188</v>
      </c>
      <c r="M45" s="34" t="s">
        <v>40</v>
      </c>
      <c r="N45" s="35" t="s">
        <v>64</v>
      </c>
      <c r="O45" s="36" t="s">
        <v>330</v>
      </c>
      <c r="P45" s="37" t="s">
        <v>331</v>
      </c>
      <c r="Q45" s="38">
        <v>222.39</v>
      </c>
      <c r="R45" s="39"/>
      <c r="S45" s="40" t="s">
        <v>10</v>
      </c>
      <c r="T45" s="38"/>
      <c r="U45" s="41"/>
      <c r="V45" s="42" t="s">
        <v>41</v>
      </c>
      <c r="W45" t="e">
        <f ca="1">IF(AND($C45="S",$U45&gt;0),IF(ISBLANK($V45),"RA",LEFT($V45,2)),"")</f>
        <v>#REF!</v>
      </c>
      <c r="X45" s="43" t="e">
        <f ca="1">IF($C45="S",IF($W45="CP",$U45,IF($W45="RA",(($U45)*[1]QCI!$AA$3),0)),SomaAgrup)</f>
        <v>#REF!</v>
      </c>
      <c r="Y45" s="44" t="e">
        <f ca="1">IF($C45="S",IF($W45="OU",ROUND($U45,2),0),SomaAgrup)</f>
        <v>#REF!</v>
      </c>
    </row>
    <row r="46" spans="1:25" ht="30" x14ac:dyDescent="0.25">
      <c r="A46" t="e">
        <f t="shared" si="9"/>
        <v>#REF!</v>
      </c>
      <c r="B46" t="e">
        <f t="shared" ca="1" si="1"/>
        <v>#REF!</v>
      </c>
      <c r="C46" t="e">
        <f t="shared" ca="1" si="2"/>
        <v>#REF!</v>
      </c>
      <c r="D46" t="e">
        <f t="shared" ca="1" si="3"/>
        <v>#REF!</v>
      </c>
      <c r="E46" t="e">
        <f ca="1">IF($C46=1,OFFSET(E46,-1,0)+MAX(1,COUNTIF([1]QCI!$A$13:$A$24,OFFSET([1]ORÇAMENTO!E49,-1,0))),OFFSET(E46,-1,0))</f>
        <v>#REF!</v>
      </c>
      <c r="F46" t="e">
        <f t="shared" ca="1" si="4"/>
        <v>#REF!</v>
      </c>
      <c r="G46" t="e">
        <f t="shared" ca="1" si="5"/>
        <v>#REF!</v>
      </c>
      <c r="H46" t="e">
        <f t="shared" ca="1" si="6"/>
        <v>#REF!</v>
      </c>
      <c r="I46" t="e">
        <f ca="1">IF(AND($C46&lt;=4,$C46&lt;&gt;0),0,IF(AND($C46="S",$U46&gt;0),OFFSET(I46,-1,0)+1,OFFSET(I46,-1,0)))</f>
        <v>#REF!</v>
      </c>
      <c r="J46" t="e">
        <f t="shared" ca="1" si="7"/>
        <v>#REF!</v>
      </c>
      <c r="K46" t="e">
        <f ca="1">IF(OR($C46="S",$C46=0),0,MATCH(OFFSET($D46,0,$C46)+IF($C46&lt;&gt;1,1,COUNTIF([1]QCI!$A$13:$A$24,[1]ORÇAMENTO!E49)),OFFSET($D46,1,$C46,ROW($C$169)-ROW($C46)),0))</f>
        <v>#REF!</v>
      </c>
      <c r="L46" s="33" t="s">
        <v>189</v>
      </c>
      <c r="M46" s="34" t="s">
        <v>48</v>
      </c>
      <c r="N46" s="35" t="s">
        <v>75</v>
      </c>
      <c r="O46" s="36" t="s">
        <v>340</v>
      </c>
      <c r="P46" s="37" t="s">
        <v>331</v>
      </c>
      <c r="Q46" s="38">
        <v>638.14</v>
      </c>
      <c r="R46" s="39"/>
      <c r="S46" s="40" t="s">
        <v>10</v>
      </c>
      <c r="T46" s="38"/>
      <c r="U46" s="41"/>
      <c r="V46" s="42" t="s">
        <v>41</v>
      </c>
      <c r="W46" t="e">
        <f ca="1">IF(AND($C46="S",$U46&gt;0),IF(ISBLANK($V46),"RA",LEFT($V46,2)),"")</f>
        <v>#REF!</v>
      </c>
      <c r="X46" s="43" t="e">
        <f ca="1">IF($C46="S",IF($W46="CP",$U46,IF($W46="RA",(($U46)*[1]QCI!$AA$3),0)),SomaAgrup)</f>
        <v>#REF!</v>
      </c>
      <c r="Y46" s="44" t="e">
        <f ca="1">IF($C46="S",IF($W46="OU",ROUND($U46,2),0),SomaAgrup)</f>
        <v>#REF!</v>
      </c>
    </row>
    <row r="47" spans="1:25" ht="30" x14ac:dyDescent="0.25">
      <c r="A47" t="e">
        <f t="shared" si="9"/>
        <v>#REF!</v>
      </c>
      <c r="B47" t="e">
        <f t="shared" ca="1" si="1"/>
        <v>#REF!</v>
      </c>
      <c r="C47" t="e">
        <f t="shared" ca="1" si="2"/>
        <v>#REF!</v>
      </c>
      <c r="D47" t="e">
        <f t="shared" ca="1" si="3"/>
        <v>#REF!</v>
      </c>
      <c r="E47" t="e">
        <f ca="1">IF($C47=1,OFFSET(E47,-1,0)+MAX(1,COUNTIF([1]QCI!$A$13:$A$24,OFFSET([1]ORÇAMENTO!E50,-1,0))),OFFSET(E47,-1,0))</f>
        <v>#REF!</v>
      </c>
      <c r="F47" t="e">
        <f t="shared" ca="1" si="4"/>
        <v>#REF!</v>
      </c>
      <c r="G47" t="e">
        <f t="shared" ca="1" si="5"/>
        <v>#REF!</v>
      </c>
      <c r="H47" t="e">
        <f t="shared" ca="1" si="6"/>
        <v>#REF!</v>
      </c>
      <c r="I47" t="e">
        <f ca="1">IF(AND($C47&lt;=4,$C47&lt;&gt;0),0,IF(AND($C47="S",$U47&gt;0),OFFSET(I47,-1,0)+1,OFFSET(I47,-1,0)))</f>
        <v>#REF!</v>
      </c>
      <c r="J47" t="e">
        <f t="shared" ca="1" si="7"/>
        <v>#REF!</v>
      </c>
      <c r="K47" t="e">
        <f ca="1">IF(OR($C47="S",$C47=0),0,MATCH(OFFSET($D47,0,$C47)+IF($C47&lt;&gt;1,1,COUNTIF([1]QCI!$A$13:$A$24,[1]ORÇAMENTO!E50)),OFFSET($D47,1,$C47,ROW($C$169)-ROW($C47)),0))</f>
        <v>#REF!</v>
      </c>
      <c r="L47" s="33" t="s">
        <v>190</v>
      </c>
      <c r="M47" s="34" t="s">
        <v>40</v>
      </c>
      <c r="N47" s="35" t="s">
        <v>63</v>
      </c>
      <c r="O47" s="36" t="s">
        <v>328</v>
      </c>
      <c r="P47" s="37" t="s">
        <v>329</v>
      </c>
      <c r="Q47" s="38">
        <v>16987.18</v>
      </c>
      <c r="R47" s="39"/>
      <c r="S47" s="40" t="s">
        <v>10</v>
      </c>
      <c r="T47" s="38"/>
      <c r="U47" s="41"/>
      <c r="V47" s="42" t="s">
        <v>41</v>
      </c>
      <c r="W47" t="e">
        <f ca="1">IF(AND($C47="S",$U47&gt;0),IF(ISBLANK($V47),"RA",LEFT($V47,2)),"")</f>
        <v>#REF!</v>
      </c>
      <c r="X47" s="43" t="e">
        <f ca="1">IF($C47="S",IF($W47="CP",$U47,IF($W47="RA",(($U47)*[1]QCI!$AA$3),0)),SomaAgrup)</f>
        <v>#REF!</v>
      </c>
      <c r="Y47" s="44" t="e">
        <f ca="1">IF($C47="S",IF($W47="OU",ROUND($U47,2),0),SomaAgrup)</f>
        <v>#REF!</v>
      </c>
    </row>
    <row r="48" spans="1:25" ht="60" x14ac:dyDescent="0.25">
      <c r="A48" t="e">
        <f t="shared" si="9"/>
        <v>#REF!</v>
      </c>
      <c r="B48" t="e">
        <f t="shared" ca="1" si="1"/>
        <v>#REF!</v>
      </c>
      <c r="C48" t="e">
        <f t="shared" ca="1" si="2"/>
        <v>#REF!</v>
      </c>
      <c r="D48" t="e">
        <f t="shared" ca="1" si="3"/>
        <v>#REF!</v>
      </c>
      <c r="E48" t="e">
        <f ca="1">IF($C48=1,OFFSET(E48,-1,0)+MAX(1,COUNTIF([1]QCI!$A$13:$A$24,OFFSET([1]ORÇAMENTO!E51,-1,0))),OFFSET(E48,-1,0))</f>
        <v>#REF!</v>
      </c>
      <c r="F48" t="e">
        <f t="shared" ca="1" si="4"/>
        <v>#REF!</v>
      </c>
      <c r="G48" t="e">
        <f t="shared" ca="1" si="5"/>
        <v>#REF!</v>
      </c>
      <c r="H48" t="e">
        <f t="shared" ca="1" si="6"/>
        <v>#REF!</v>
      </c>
      <c r="I48" t="e">
        <f ca="1">IF(AND($C48&lt;=4,$C48&lt;&gt;0),0,IF(AND($C48="S",$U48&gt;0),OFFSET(I48,-1,0)+1,OFFSET(I48,-1,0)))</f>
        <v>#REF!</v>
      </c>
      <c r="J48" t="e">
        <f t="shared" ca="1" si="7"/>
        <v>#REF!</v>
      </c>
      <c r="K48" t="e">
        <f ca="1">IF(OR($C48="S",$C48=0),0,MATCH(OFFSET($D48,0,$C48)+IF($C48&lt;&gt;1,1,COUNTIF([1]QCI!$A$13:$A$24,[1]ORÇAMENTO!E51)),OFFSET($D48,1,$C48,ROW($C$169)-ROW($C48)),0))</f>
        <v>#REF!</v>
      </c>
      <c r="L48" s="33" t="s">
        <v>191</v>
      </c>
      <c r="M48" s="34" t="s">
        <v>40</v>
      </c>
      <c r="N48" s="35" t="s">
        <v>64</v>
      </c>
      <c r="O48" s="36" t="s">
        <v>330</v>
      </c>
      <c r="P48" s="37" t="s">
        <v>331</v>
      </c>
      <c r="Q48" s="38">
        <v>701.95</v>
      </c>
      <c r="R48" s="39"/>
      <c r="S48" s="40" t="s">
        <v>10</v>
      </c>
      <c r="T48" s="38"/>
      <c r="U48" s="41"/>
      <c r="V48" s="42" t="s">
        <v>41</v>
      </c>
      <c r="W48" t="e">
        <f ca="1">IF(AND($C48="S",$U48&gt;0),IF(ISBLANK($V48),"RA",LEFT($V48,2)),"")</f>
        <v>#REF!</v>
      </c>
      <c r="X48" s="43" t="e">
        <f ca="1">IF($C48="S",IF($W48="CP",$U48,IF($W48="RA",(($U48)*[1]QCI!$AA$3),0)),SomaAgrup)</f>
        <v>#REF!</v>
      </c>
      <c r="Y48" s="44" t="e">
        <f ca="1">IF($C48="S",IF($W48="OU",ROUND($U48,2),0),SomaAgrup)</f>
        <v>#REF!</v>
      </c>
    </row>
    <row r="49" spans="1:25" x14ac:dyDescent="0.25">
      <c r="A49" t="e">
        <f t="shared" si="9"/>
        <v>#REF!</v>
      </c>
      <c r="B49" t="e">
        <f ca="1">IF(OR(C49="s",C49=0),OFFSET(B49,-1,0),C49)</f>
        <v>#REF!</v>
      </c>
      <c r="C49" t="e">
        <f ca="1">IF(OFFSET(C49,-1,0)="L",1,IF(OFFSET(C49,-1,0)=1,2,IF(OR(A49="s",A49=0),"S",IF(AND(OFFSET(C49,-1,0)=2,A49=4),3,IF(AND(OR(OFFSET(C49,-1,0)="s",OFFSET(C49,-1,0)=0),A49&lt;&gt;"s",A49&gt;OFFSET(B49,-1,0)),OFFSET(B49,-1,0),A49)))))</f>
        <v>#REF!</v>
      </c>
      <c r="D49" t="e">
        <f ca="1">IF(OR(C49="S",C49=0),0,IF(ISERROR(K49),J49,SMALL(J49:K49,1)))</f>
        <v>#REF!</v>
      </c>
      <c r="E49" t="e">
        <f ca="1">IF($C49=1,OFFSET(E49,-1,0)+MAX(1,COUNTIF([1]QCI!$A$13:$A$24,OFFSET([1]ORÇAMENTO!E52,-1,0))),OFFSET(E49,-1,0))</f>
        <v>#REF!</v>
      </c>
      <c r="F49" t="e">
        <f ca="1">IF($C49=1,0,IF($C49=2,OFFSET(F49,-1,0)+1,OFFSET(F49,-1,0)))</f>
        <v>#REF!</v>
      </c>
      <c r="G49" t="e">
        <f ca="1">IF(AND($C49&lt;=2,$C49&lt;&gt;0),0,IF($C49=3,OFFSET(G49,-1,0)+1,OFFSET(G49,-1,0)))</f>
        <v>#REF!</v>
      </c>
      <c r="H49" t="e">
        <f ca="1">IF(AND($C49&lt;=3,$C49&lt;&gt;0),0,IF($C49=4,OFFSET(H49,-1,0)+1,OFFSET(H49,-1,0)))</f>
        <v>#REF!</v>
      </c>
      <c r="I49" t="e">
        <f ca="1">IF(AND($C49&lt;=4,$C49&lt;&gt;0),0,IF(AND($C49="S",$U49&gt;0),OFFSET(I49,-1,0)+1,OFFSET(I49,-1,0)))</f>
        <v>#REF!</v>
      </c>
      <c r="J49" t="e">
        <f t="shared" ca="1" si="7"/>
        <v>#REF!</v>
      </c>
      <c r="K49" t="e">
        <f ca="1">IF(OR($C49="S",$C49=0),0,MATCH(OFFSET($D49,0,$C49)+IF($C49&lt;&gt;1,1,COUNTIF([1]QCI!$A$13:$A$24,[1]ORÇAMENTO!E52)),OFFSET($D49,1,$C49,ROW($C$169)-ROW($C49)),0))</f>
        <v>#REF!</v>
      </c>
      <c r="L49" s="70" t="s">
        <v>192</v>
      </c>
      <c r="M49" s="71" t="s">
        <v>40</v>
      </c>
      <c r="N49" s="72"/>
      <c r="O49" s="73" t="s">
        <v>76</v>
      </c>
      <c r="P49" s="74" t="s">
        <v>316</v>
      </c>
      <c r="Q49" s="75">
        <v>0</v>
      </c>
      <c r="R49" s="76"/>
      <c r="S49" s="77" t="s">
        <v>10</v>
      </c>
      <c r="T49" s="75"/>
      <c r="U49" s="78"/>
      <c r="V49" s="79" t="s">
        <v>41</v>
      </c>
      <c r="W49" t="e">
        <f ca="1">IF(AND($C49="S",$U49&gt;0),IF(ISBLANK($V49),"RA",LEFT($V49,2)),"")</f>
        <v>#REF!</v>
      </c>
      <c r="X49" s="43" t="e">
        <f ca="1">IF($C49="S",IF($W49="CP",$U49,IF($W49="RA",(($U49)*[1]QCI!$AA$3),0)),SomaAgrup)</f>
        <v>#REF!</v>
      </c>
      <c r="Y49" s="44" t="e">
        <f ca="1">IF($C49="S",IF($W49="OU",ROUND($U49,2),0),SomaAgrup)</f>
        <v>#REF!</v>
      </c>
    </row>
    <row r="50" spans="1:25" x14ac:dyDescent="0.25">
      <c r="A50" t="e">
        <f t="shared" si="9"/>
        <v>#REF!</v>
      </c>
      <c r="B50" t="e">
        <f ca="1">IF(OR(C50="s",C50=0),OFFSET(B50,-1,0),C50)</f>
        <v>#REF!</v>
      </c>
      <c r="C50" t="e">
        <f ca="1">IF(OFFSET(C50,-1,0)="L",1,IF(OFFSET(C50,-1,0)=1,2,IF(OR(A50="s",A50=0),"S",IF(AND(OFFSET(C50,-1,0)=2,A50=4),3,IF(AND(OR(OFFSET(C50,-1,0)="s",OFFSET(C50,-1,0)=0),A50&lt;&gt;"s",A50&gt;OFFSET(B50,-1,0)),OFFSET(B50,-1,0),A50)))))</f>
        <v>#REF!</v>
      </c>
      <c r="D50" t="e">
        <f ca="1">IF(OR(C50="S",C50=0),0,IF(ISERROR(K50),J50,SMALL(J50:K50,1)))</f>
        <v>#REF!</v>
      </c>
      <c r="E50" t="e">
        <f ca="1">IF($C50=1,OFFSET(E50,-1,0)+MAX(1,COUNTIF([1]QCI!$A$13:$A$24,OFFSET([1]ORÇAMENTO!E53,-1,0))),OFFSET(E50,-1,0))</f>
        <v>#REF!</v>
      </c>
      <c r="F50" t="e">
        <f ca="1">IF($C50=1,0,IF($C50=2,OFFSET(F50,-1,0)+1,OFFSET(F50,-1,0)))</f>
        <v>#REF!</v>
      </c>
      <c r="G50" t="e">
        <f ca="1">IF(AND($C50&lt;=2,$C50&lt;&gt;0),0,IF($C50=3,OFFSET(G50,-1,0)+1,OFFSET(G50,-1,0)))</f>
        <v>#REF!</v>
      </c>
      <c r="H50" t="e">
        <f ca="1">IF(AND($C50&lt;=3,$C50&lt;&gt;0),0,IF($C50=4,OFFSET(H50,-1,0)+1,OFFSET(H50,-1,0)))</f>
        <v>#REF!</v>
      </c>
      <c r="I50" t="e">
        <f ca="1">IF(AND($C50&lt;=4,$C50&lt;&gt;0),0,IF(AND($C50="S",$U50&gt;0),OFFSET(I50,-1,0)+1,OFFSET(I50,-1,0)))</f>
        <v>#REF!</v>
      </c>
      <c r="J50" t="e">
        <f t="shared" ca="1" si="7"/>
        <v>#REF!</v>
      </c>
      <c r="K50" t="e">
        <f ca="1">IF(OR($C50="S",$C50=0),0,MATCH(OFFSET($D50,0,$C50)+IF($C50&lt;&gt;1,1,COUNTIF([1]QCI!$A$13:$A$24,[1]ORÇAMENTO!E53)),OFFSET($D50,1,$C50,ROW($C$169)-ROW($C50)),0))</f>
        <v>#REF!</v>
      </c>
      <c r="L50" s="33" t="s">
        <v>193</v>
      </c>
      <c r="M50" s="34" t="s">
        <v>48</v>
      </c>
      <c r="N50" s="35" t="s">
        <v>77</v>
      </c>
      <c r="O50" s="36" t="s">
        <v>341</v>
      </c>
      <c r="P50" s="37" t="s">
        <v>318</v>
      </c>
      <c r="Q50" s="38">
        <v>973.8</v>
      </c>
      <c r="R50" s="39"/>
      <c r="S50" s="40" t="s">
        <v>10</v>
      </c>
      <c r="T50" s="38"/>
      <c r="U50" s="41"/>
      <c r="V50" s="42" t="s">
        <v>41</v>
      </c>
      <c r="W50" t="e">
        <f ca="1">IF(AND($C50="S",$U50&gt;0),IF(ISBLANK($V50),"RA",LEFT($V50,2)),"")</f>
        <v>#REF!</v>
      </c>
      <c r="X50" s="43" t="e">
        <f ca="1">IF($C50="S",IF($W50="CP",$U50,IF($W50="RA",(($U50)*[1]QCI!$AA$3),0)),SomaAgrup)</f>
        <v>#REF!</v>
      </c>
      <c r="Y50" s="44" t="e">
        <f ca="1">IF($C50="S",IF($W50="OU",ROUND($U50,2),0),SomaAgrup)</f>
        <v>#REF!</v>
      </c>
    </row>
    <row r="51" spans="1:25" x14ac:dyDescent="0.25">
      <c r="A51" t="e">
        <f t="shared" si="9"/>
        <v>#REF!</v>
      </c>
      <c r="B51" t="e">
        <f ca="1">IF(OR(C51="s",C51=0),OFFSET(B51,-1,0),C51)</f>
        <v>#REF!</v>
      </c>
      <c r="C51" t="e">
        <f ca="1">IF(OFFSET(C51,-1,0)="L",1,IF(OFFSET(C51,-1,0)=1,2,IF(OR(A51="s",A51=0),"S",IF(AND(OFFSET(C51,-1,0)=2,A51=4),3,IF(AND(OR(OFFSET(C51,-1,0)="s",OFFSET(C51,-1,0)=0),A51&lt;&gt;"s",A51&gt;OFFSET(B51,-1,0)),OFFSET(B51,-1,0),A51)))))</f>
        <v>#REF!</v>
      </c>
      <c r="D51" t="e">
        <f ca="1">IF(OR(C51="S",C51=0),0,IF(ISERROR(K51),J51,SMALL(J51:K51,1)))</f>
        <v>#REF!</v>
      </c>
      <c r="E51" t="e">
        <f ca="1">IF($C51=1,OFFSET(E51,-1,0)+MAX(1,COUNTIF([1]QCI!$A$13:$A$24,OFFSET([1]ORÇAMENTO!E54,-1,0))),OFFSET(E51,-1,0))</f>
        <v>#REF!</v>
      </c>
      <c r="F51" t="e">
        <f ca="1">IF($C51=1,0,IF($C51=2,OFFSET(F51,-1,0)+1,OFFSET(F51,-1,0)))</f>
        <v>#REF!</v>
      </c>
      <c r="G51" t="e">
        <f ca="1">IF(AND($C51&lt;=2,$C51&lt;&gt;0),0,IF($C51=3,OFFSET(G51,-1,0)+1,OFFSET(G51,-1,0)))</f>
        <v>#REF!</v>
      </c>
      <c r="H51" t="e">
        <f ca="1">IF(AND($C51&lt;=3,$C51&lt;&gt;0),0,IF($C51=4,OFFSET(H51,-1,0)+1,OFFSET(H51,-1,0)))</f>
        <v>#REF!</v>
      </c>
      <c r="I51" t="e">
        <f ca="1">IF(AND($C51&lt;=4,$C51&lt;&gt;0),0,IF(AND($C51="S",$U51&gt;0),OFFSET(I51,-1,0)+1,OFFSET(I51,-1,0)))</f>
        <v>#REF!</v>
      </c>
      <c r="J51" t="e">
        <f t="shared" ca="1" si="7"/>
        <v>#REF!</v>
      </c>
      <c r="K51" t="e">
        <f ca="1">IF(OR($C51="S",$C51=0),0,MATCH(OFFSET($D51,0,$C51)+IF($C51&lt;&gt;1,1,COUNTIF([1]QCI!$A$13:$A$24,[1]ORÇAMENTO!E54)),OFFSET($D51,1,$C51,ROW($C$169)-ROW($C51)),0))</f>
        <v>#REF!</v>
      </c>
      <c r="L51" s="33" t="s">
        <v>194</v>
      </c>
      <c r="M51" s="34" t="s">
        <v>56</v>
      </c>
      <c r="N51" s="35" t="s">
        <v>78</v>
      </c>
      <c r="O51" s="36" t="s">
        <v>342</v>
      </c>
      <c r="P51" s="37" t="s">
        <v>343</v>
      </c>
      <c r="Q51" s="38">
        <v>1168.56</v>
      </c>
      <c r="R51" s="39"/>
      <c r="S51" s="40" t="s">
        <v>11</v>
      </c>
      <c r="T51" s="38"/>
      <c r="U51" s="41"/>
      <c r="V51" s="42" t="s">
        <v>41</v>
      </c>
      <c r="W51" t="e">
        <f ca="1">IF(AND($C51="S",$U51&gt;0),IF(ISBLANK($V51),"RA",LEFT($V51,2)),"")</f>
        <v>#REF!</v>
      </c>
      <c r="X51" s="43" t="e">
        <f ca="1">IF($C51="S",IF($W51="CP",$U51,IF($W51="RA",(($U51)*[1]QCI!$AA$3),0)),SomaAgrup)</f>
        <v>#REF!</v>
      </c>
      <c r="Y51" s="44" t="e">
        <f ca="1">IF($C51="S",IF($W51="OU",ROUND($U51,2),0),SomaAgrup)</f>
        <v>#REF!</v>
      </c>
    </row>
    <row r="52" spans="1:25" x14ac:dyDescent="0.25">
      <c r="A52" t="e">
        <f t="shared" si="9"/>
        <v>#REF!</v>
      </c>
      <c r="B52" t="e">
        <f ca="1">IF(OR(C52="s",C52=0),OFFSET(B52,-1,0),C52)</f>
        <v>#REF!</v>
      </c>
      <c r="C52" t="e">
        <f ca="1">IF(OFFSET(C52,-1,0)="L",1,IF(OFFSET(C52,-1,0)=1,2,IF(OR(A52="s",A52=0),"S",IF(AND(OFFSET(C52,-1,0)=2,A52=4),3,IF(AND(OR(OFFSET(C52,-1,0)="s",OFFSET(C52,-1,0)=0),A52&lt;&gt;"s",A52&gt;OFFSET(B52,-1,0)),OFFSET(B52,-1,0),A52)))))</f>
        <v>#REF!</v>
      </c>
      <c r="D52" t="e">
        <f ca="1">IF(OR(C52="S",C52=0),0,IF(ISERROR(K52),J52,SMALL(J52:K52,1)))</f>
        <v>#REF!</v>
      </c>
      <c r="E52" t="e">
        <f ca="1">IF($C52=1,OFFSET(E52,-1,0)+MAX(1,COUNTIF([1]QCI!$A$13:$A$24,OFFSET([1]ORÇAMENTO!E55,-1,0))),OFFSET(E52,-1,0))</f>
        <v>#REF!</v>
      </c>
      <c r="F52" t="e">
        <f ca="1">IF($C52=1,0,IF($C52=2,OFFSET(F52,-1,0)+1,OFFSET(F52,-1,0)))</f>
        <v>#REF!</v>
      </c>
      <c r="G52" t="e">
        <f ca="1">IF(AND($C52&lt;=2,$C52&lt;&gt;0),0,IF($C52=3,OFFSET(G52,-1,0)+1,OFFSET(G52,-1,0)))</f>
        <v>#REF!</v>
      </c>
      <c r="H52" t="e">
        <f ca="1">IF(AND($C52&lt;=3,$C52&lt;&gt;0),0,IF($C52=4,OFFSET(H52,-1,0)+1,OFFSET(H52,-1,0)))</f>
        <v>#REF!</v>
      </c>
      <c r="I52" t="e">
        <f ca="1">IF(AND($C52&lt;=4,$C52&lt;&gt;0),0,IF(AND($C52="S",$U52&gt;0),OFFSET(I52,-1,0)+1,OFFSET(I52,-1,0)))</f>
        <v>#REF!</v>
      </c>
      <c r="J52" t="e">
        <f t="shared" ca="1" si="7"/>
        <v>#REF!</v>
      </c>
      <c r="K52" t="e">
        <f ca="1">IF(OR($C52="S",$C52=0),0,MATCH(OFFSET($D52,0,$C52)+IF($C52&lt;&gt;1,1,COUNTIF([1]QCI!$A$13:$A$24,[1]ORÇAMENTO!E55)),OFFSET($D52,1,$C52,ROW($C$169)-ROW($C52)),0))</f>
        <v>#REF!</v>
      </c>
      <c r="L52" s="33" t="s">
        <v>195</v>
      </c>
      <c r="M52" s="34" t="s">
        <v>48</v>
      </c>
      <c r="N52" s="35" t="s">
        <v>79</v>
      </c>
      <c r="O52" s="36" t="s">
        <v>344</v>
      </c>
      <c r="P52" s="37" t="s">
        <v>320</v>
      </c>
      <c r="Q52" s="38">
        <v>973.8</v>
      </c>
      <c r="R52" s="39"/>
      <c r="S52" s="40" t="s">
        <v>10</v>
      </c>
      <c r="T52" s="38"/>
      <c r="U52" s="41"/>
      <c r="V52" s="42" t="s">
        <v>41</v>
      </c>
      <c r="W52" t="e">
        <f ca="1">IF(AND($C52="S",$U52&gt;0),IF(ISBLANK($V52),"RA",LEFT($V52,2)),"")</f>
        <v>#REF!</v>
      </c>
      <c r="X52" s="43" t="e">
        <f ca="1">IF($C52="S",IF($W52="CP",$U52,IF($W52="RA",(($U52)*[1]QCI!$AA$3),0)),SomaAgrup)</f>
        <v>#REF!</v>
      </c>
      <c r="Y52" s="44" t="e">
        <f ca="1">IF($C52="S",IF($W52="OU",ROUND($U52,2),0),SomaAgrup)</f>
        <v>#REF!</v>
      </c>
    </row>
    <row r="53" spans="1:25" x14ac:dyDescent="0.25">
      <c r="A53" t="e">
        <f t="shared" si="9"/>
        <v>#REF!</v>
      </c>
      <c r="B53" t="e">
        <f t="shared" ref="B53:B116" ca="1" si="10">IF(OR(C53="s",C53=0),OFFSET(B53,-1,0),C53)</f>
        <v>#REF!</v>
      </c>
      <c r="C53" t="e">
        <f t="shared" ref="C53:C116" ca="1" si="11">IF(OFFSET(C53,-1,0)="L",1,IF(OFFSET(C53,-1,0)=1,2,IF(OR(A53="s",A53=0),"S",IF(AND(OFFSET(C53,-1,0)=2,A53=4),3,IF(AND(OR(OFFSET(C53,-1,0)="s",OFFSET(C53,-1,0)=0),A53&lt;&gt;"s",A53&gt;OFFSET(B53,-1,0)),OFFSET(B53,-1,0),A53)))))</f>
        <v>#REF!</v>
      </c>
      <c r="D53" t="e">
        <f t="shared" ref="D53:D116" ca="1" si="12">IF(OR(C53="S",C53=0),0,IF(ISERROR(K53),J53,SMALL(J53:K53,1)))</f>
        <v>#REF!</v>
      </c>
      <c r="E53" t="e">
        <f ca="1">IF($C53=1,OFFSET(E53,-1,0)+MAX(1,COUNTIF([1]QCI!$A$13:$A$24,OFFSET([1]ORÇAMENTO!E56,-1,0))),OFFSET(E53,-1,0))</f>
        <v>#REF!</v>
      </c>
      <c r="F53" t="e">
        <f t="shared" ref="F53:F116" ca="1" si="13">IF($C53=1,0,IF($C53=2,OFFSET(F53,-1,0)+1,OFFSET(F53,-1,0)))</f>
        <v>#REF!</v>
      </c>
      <c r="G53" t="e">
        <f t="shared" ref="G53:G116" ca="1" si="14">IF(AND($C53&lt;=2,$C53&lt;&gt;0),0,IF($C53=3,OFFSET(G53,-1,0)+1,OFFSET(G53,-1,0)))</f>
        <v>#REF!</v>
      </c>
      <c r="H53" t="e">
        <f t="shared" ref="H53:H116" ca="1" si="15">IF(AND($C53&lt;=3,$C53&lt;&gt;0),0,IF($C53=4,OFFSET(H53,-1,0)+1,OFFSET(H53,-1,0)))</f>
        <v>#REF!</v>
      </c>
      <c r="I53" t="e">
        <f ca="1">IF(AND($C53&lt;=4,$C53&lt;&gt;0),0,IF(AND($C53="S",$U53&gt;0),OFFSET(I53,-1,0)+1,OFFSET(I53,-1,0)))</f>
        <v>#REF!</v>
      </c>
      <c r="J53" t="e">
        <f t="shared" ca="1" si="7"/>
        <v>#REF!</v>
      </c>
      <c r="K53" t="e">
        <f ca="1">IF(OR($C53="S",$C53=0),0,MATCH(OFFSET($D53,0,$C53)+IF($C53&lt;&gt;1,1,COUNTIF([1]QCI!$A$13:$A$24,[1]ORÇAMENTO!E56)),OFFSET($D53,1,$C53,ROW($C$169)-ROW($C53)),0))</f>
        <v>#REF!</v>
      </c>
      <c r="L53" s="33" t="s">
        <v>196</v>
      </c>
      <c r="M53" s="34" t="s">
        <v>56</v>
      </c>
      <c r="N53" s="35" t="s">
        <v>80</v>
      </c>
      <c r="O53" s="36" t="s">
        <v>345</v>
      </c>
      <c r="P53" s="37" t="s">
        <v>343</v>
      </c>
      <c r="Q53" s="38">
        <v>438.21</v>
      </c>
      <c r="R53" s="39"/>
      <c r="S53" s="40" t="s">
        <v>11</v>
      </c>
      <c r="T53" s="38"/>
      <c r="U53" s="41"/>
      <c r="V53" s="42" t="s">
        <v>41</v>
      </c>
      <c r="W53" t="e">
        <f ca="1">IF(AND($C53="S",$U53&gt;0),IF(ISBLANK($V53),"RA",LEFT($V53,2)),"")</f>
        <v>#REF!</v>
      </c>
      <c r="X53" s="43" t="e">
        <f ca="1">IF($C53="S",IF($W53="CP",$U53,IF($W53="RA",(($U53)*[1]QCI!$AA$3),0)),SomaAgrup)</f>
        <v>#REF!</v>
      </c>
      <c r="Y53" s="44" t="e">
        <f ca="1">IF($C53="S",IF($W53="OU",ROUND($U53,2),0),SomaAgrup)</f>
        <v>#REF!</v>
      </c>
    </row>
    <row r="54" spans="1:25" ht="45" x14ac:dyDescent="0.25">
      <c r="A54" t="e">
        <f t="shared" si="9"/>
        <v>#REF!</v>
      </c>
      <c r="B54" t="e">
        <f t="shared" ca="1" si="10"/>
        <v>#REF!</v>
      </c>
      <c r="C54" t="e">
        <f t="shared" ca="1" si="11"/>
        <v>#REF!</v>
      </c>
      <c r="D54" t="e">
        <f t="shared" ca="1" si="12"/>
        <v>#REF!</v>
      </c>
      <c r="E54" t="e">
        <f ca="1">IF($C54=1,OFFSET(E54,-1,0)+MAX(1,COUNTIF([1]QCI!$A$13:$A$24,OFFSET([1]ORÇAMENTO!E57,-1,0))),OFFSET(E54,-1,0))</f>
        <v>#REF!</v>
      </c>
      <c r="F54" t="e">
        <f t="shared" ca="1" si="13"/>
        <v>#REF!</v>
      </c>
      <c r="G54" t="e">
        <f t="shared" ca="1" si="14"/>
        <v>#REF!</v>
      </c>
      <c r="H54" t="e">
        <f t="shared" ca="1" si="15"/>
        <v>#REF!</v>
      </c>
      <c r="I54" t="e">
        <f ca="1">IF(AND($C54&lt;=4,$C54&lt;&gt;0),0,IF(AND($C54="S",$U54&gt;0),OFFSET(I54,-1,0)+1,OFFSET(I54,-1,0)))</f>
        <v>#REF!</v>
      </c>
      <c r="J54" t="e">
        <f t="shared" ca="1" si="7"/>
        <v>#REF!</v>
      </c>
      <c r="K54" t="e">
        <f ca="1">IF(OR($C54="S",$C54=0),0,MATCH(OFFSET($D54,0,$C54)+IF($C54&lt;&gt;1,1,COUNTIF([1]QCI!$A$13:$A$24,[1]ORÇAMENTO!E57)),OFFSET($D54,1,$C54,ROW($C$169)-ROW($C54)),0))</f>
        <v>#REF!</v>
      </c>
      <c r="L54" s="33" t="s">
        <v>197</v>
      </c>
      <c r="M54" s="34" t="s">
        <v>56</v>
      </c>
      <c r="N54" s="35" t="s">
        <v>81</v>
      </c>
      <c r="O54" s="36" t="s">
        <v>346</v>
      </c>
      <c r="P54" s="37" t="s">
        <v>347</v>
      </c>
      <c r="Q54" s="38">
        <v>6.61</v>
      </c>
      <c r="R54" s="39"/>
      <c r="S54" s="40" t="s">
        <v>11</v>
      </c>
      <c r="T54" s="38"/>
      <c r="U54" s="41"/>
      <c r="V54" s="42" t="s">
        <v>41</v>
      </c>
      <c r="W54" t="e">
        <f ca="1">IF(AND($C54="S",$U54&gt;0),IF(ISBLANK($V54),"RA",LEFT($V54,2)),"")</f>
        <v>#REF!</v>
      </c>
      <c r="X54" s="43" t="e">
        <f ca="1">IF($C54="S",IF($W54="CP",$U54,IF($W54="RA",(($U54)*[1]QCI!$AA$3),0)),SomaAgrup)</f>
        <v>#REF!</v>
      </c>
      <c r="Y54" s="44" t="e">
        <f ca="1">IF($C54="S",IF($W54="OU",ROUND($U54,2),0),SomaAgrup)</f>
        <v>#REF!</v>
      </c>
    </row>
    <row r="55" spans="1:25" ht="45" x14ac:dyDescent="0.25">
      <c r="A55" t="e">
        <f t="shared" si="9"/>
        <v>#REF!</v>
      </c>
      <c r="B55" t="e">
        <f t="shared" ca="1" si="10"/>
        <v>#REF!</v>
      </c>
      <c r="C55" t="e">
        <f t="shared" ca="1" si="11"/>
        <v>#REF!</v>
      </c>
      <c r="D55" t="e">
        <f t="shared" ca="1" si="12"/>
        <v>#REF!</v>
      </c>
      <c r="E55" t="e">
        <f ca="1">IF($C55=1,OFFSET(E55,-1,0)+MAX(1,COUNTIF([1]QCI!$A$13:$A$24,OFFSET([1]ORÇAMENTO!E58,-1,0))),OFFSET(E55,-1,0))</f>
        <v>#REF!</v>
      </c>
      <c r="F55" t="e">
        <f t="shared" ca="1" si="13"/>
        <v>#REF!</v>
      </c>
      <c r="G55" t="e">
        <f t="shared" ca="1" si="14"/>
        <v>#REF!</v>
      </c>
      <c r="H55" t="e">
        <f t="shared" ca="1" si="15"/>
        <v>#REF!</v>
      </c>
      <c r="I55" t="e">
        <f ca="1">IF(AND($C55&lt;=4,$C55&lt;&gt;0),0,IF(AND($C55="S",$U55&gt;0),OFFSET(I55,-1,0)+1,OFFSET(I55,-1,0)))</f>
        <v>#REF!</v>
      </c>
      <c r="J55" t="e">
        <f t="shared" ca="1" si="7"/>
        <v>#REF!</v>
      </c>
      <c r="K55" t="e">
        <f ca="1">IF(OR($C55="S",$C55=0),0,MATCH(OFFSET($D55,0,$C55)+IF($C55&lt;&gt;1,1,COUNTIF([1]QCI!$A$13:$A$24,[1]ORÇAMENTO!E58)),OFFSET($D55,1,$C55,ROW($C$169)-ROW($C55)),0))</f>
        <v>#REF!</v>
      </c>
      <c r="L55" s="33" t="s">
        <v>198</v>
      </c>
      <c r="M55" s="34" t="s">
        <v>40</v>
      </c>
      <c r="N55" s="35" t="s">
        <v>82</v>
      </c>
      <c r="O55" s="36" t="s">
        <v>348</v>
      </c>
      <c r="P55" s="37" t="s">
        <v>349</v>
      </c>
      <c r="Q55" s="38">
        <v>198.42</v>
      </c>
      <c r="R55" s="39"/>
      <c r="S55" s="40" t="s">
        <v>10</v>
      </c>
      <c r="T55" s="38"/>
      <c r="U55" s="41"/>
      <c r="V55" s="42" t="s">
        <v>41</v>
      </c>
      <c r="W55" t="e">
        <f ca="1">IF(AND($C55="S",$U55&gt;0),IF(ISBLANK($V55),"RA",LEFT($V55,2)),"")</f>
        <v>#REF!</v>
      </c>
      <c r="X55" s="43" t="e">
        <f ca="1">IF($C55="S",IF($W55="CP",$U55,IF($W55="RA",(($U55)*[1]QCI!$AA$3),0)),SomaAgrup)</f>
        <v>#REF!</v>
      </c>
      <c r="Y55" s="44" t="e">
        <f ca="1">IF($C55="S",IF($W55="OU",ROUND($U55,2),0),SomaAgrup)</f>
        <v>#REF!</v>
      </c>
    </row>
    <row r="56" spans="1:25" ht="45" x14ac:dyDescent="0.25">
      <c r="A56" t="e">
        <f t="shared" si="9"/>
        <v>#REF!</v>
      </c>
      <c r="B56" t="e">
        <f t="shared" ca="1" si="10"/>
        <v>#REF!</v>
      </c>
      <c r="C56" t="e">
        <f t="shared" ca="1" si="11"/>
        <v>#REF!</v>
      </c>
      <c r="D56" t="e">
        <f t="shared" ca="1" si="12"/>
        <v>#REF!</v>
      </c>
      <c r="E56" t="e">
        <f ca="1">IF($C56=1,OFFSET(E56,-1,0)+MAX(1,COUNTIF([1]QCI!$A$13:$A$24,OFFSET([1]ORÇAMENTO!E59,-1,0))),OFFSET(E56,-1,0))</f>
        <v>#REF!</v>
      </c>
      <c r="F56" t="e">
        <f t="shared" ca="1" si="13"/>
        <v>#REF!</v>
      </c>
      <c r="G56" t="e">
        <f t="shared" ca="1" si="14"/>
        <v>#REF!</v>
      </c>
      <c r="H56" t="e">
        <f t="shared" ca="1" si="15"/>
        <v>#REF!</v>
      </c>
      <c r="I56" t="e">
        <f ca="1">IF(AND($C56&lt;=4,$C56&lt;&gt;0),0,IF(AND($C56="S",$U56&gt;0),OFFSET(I56,-1,0)+1,OFFSET(I56,-1,0)))</f>
        <v>#REF!</v>
      </c>
      <c r="J56" t="e">
        <f t="shared" ca="1" si="7"/>
        <v>#REF!</v>
      </c>
      <c r="K56" t="e">
        <f ca="1">IF(OR($C56="S",$C56=0),0,MATCH(OFFSET($D56,0,$C56)+IF($C56&lt;&gt;1,1,COUNTIF([1]QCI!$A$13:$A$24,[1]ORÇAMENTO!E59)),OFFSET($D56,1,$C56,ROW($C$169)-ROW($C56)),0))</f>
        <v>#REF!</v>
      </c>
      <c r="L56" s="33" t="s">
        <v>199</v>
      </c>
      <c r="M56" s="34" t="s">
        <v>40</v>
      </c>
      <c r="N56" s="35" t="s">
        <v>83</v>
      </c>
      <c r="O56" s="36" t="s">
        <v>350</v>
      </c>
      <c r="P56" s="37" t="s">
        <v>349</v>
      </c>
      <c r="Q56" s="38">
        <v>1646.9</v>
      </c>
      <c r="R56" s="39"/>
      <c r="S56" s="40" t="s">
        <v>10</v>
      </c>
      <c r="T56" s="38"/>
      <c r="U56" s="41"/>
      <c r="V56" s="42" t="s">
        <v>41</v>
      </c>
      <c r="W56" t="e">
        <f ca="1">IF(AND($C56="S",$U56&gt;0),IF(ISBLANK($V56),"RA",LEFT($V56,2)),"")</f>
        <v>#REF!</v>
      </c>
      <c r="X56" s="43" t="e">
        <f ca="1">IF($C56="S",IF($W56="CP",$U56,IF($W56="RA",(($U56)*[1]QCI!$AA$3),0)),SomaAgrup)</f>
        <v>#REF!</v>
      </c>
      <c r="Y56" s="44" t="e">
        <f ca="1">IF($C56="S",IF($W56="OU",ROUND($U56,2),0),SomaAgrup)</f>
        <v>#REF!</v>
      </c>
    </row>
    <row r="57" spans="1:25" ht="30" x14ac:dyDescent="0.25">
      <c r="A57" t="e">
        <f t="shared" si="9"/>
        <v>#REF!</v>
      </c>
      <c r="B57" t="e">
        <f t="shared" ca="1" si="10"/>
        <v>#REF!</v>
      </c>
      <c r="C57" t="e">
        <f t="shared" ca="1" si="11"/>
        <v>#REF!</v>
      </c>
      <c r="D57" t="e">
        <f t="shared" ca="1" si="12"/>
        <v>#REF!</v>
      </c>
      <c r="E57" t="e">
        <f ca="1">IF($C57=1,OFFSET(E57,-1,0)+MAX(1,COUNTIF([1]QCI!$A$13:$A$24,OFFSET([1]ORÇAMENTO!E60,-1,0))),OFFSET(E57,-1,0))</f>
        <v>#REF!</v>
      </c>
      <c r="F57" t="e">
        <f t="shared" ca="1" si="13"/>
        <v>#REF!</v>
      </c>
      <c r="G57" t="e">
        <f t="shared" ca="1" si="14"/>
        <v>#REF!</v>
      </c>
      <c r="H57" t="e">
        <f t="shared" ca="1" si="15"/>
        <v>#REF!</v>
      </c>
      <c r="I57" t="e">
        <f ca="1">IF(AND($C57&lt;=4,$C57&lt;&gt;0),0,IF(AND($C57="S",$U57&gt;0),OFFSET(I57,-1,0)+1,OFFSET(I57,-1,0)))</f>
        <v>#REF!</v>
      </c>
      <c r="J57" t="e">
        <f t="shared" ca="1" si="7"/>
        <v>#REF!</v>
      </c>
      <c r="K57" t="e">
        <f ca="1">IF(OR($C57="S",$C57=0),0,MATCH(OFFSET($D57,0,$C57)+IF($C57&lt;&gt;1,1,COUNTIF([1]QCI!$A$13:$A$24,[1]ORÇAMENTO!E60)),OFFSET($D57,1,$C57,ROW($C$169)-ROW($C57)),0))</f>
        <v>#REF!</v>
      </c>
      <c r="L57" s="33" t="s">
        <v>200</v>
      </c>
      <c r="M57" s="34" t="s">
        <v>48</v>
      </c>
      <c r="N57" s="35" t="s">
        <v>84</v>
      </c>
      <c r="O57" s="36" t="s">
        <v>351</v>
      </c>
      <c r="P57" s="37" t="s">
        <v>352</v>
      </c>
      <c r="Q57" s="38">
        <v>48.69</v>
      </c>
      <c r="R57" s="39"/>
      <c r="S57" s="40" t="s">
        <v>10</v>
      </c>
      <c r="T57" s="38"/>
      <c r="U57" s="41"/>
      <c r="V57" s="42" t="s">
        <v>41</v>
      </c>
      <c r="W57" t="e">
        <f ca="1">IF(AND($C57="S",$U57&gt;0),IF(ISBLANK($V57),"RA",LEFT($V57,2)),"")</f>
        <v>#REF!</v>
      </c>
      <c r="X57" s="43" t="e">
        <f ca="1">IF($C57="S",IF($W57="CP",$U57,IF($W57="RA",(($U57)*[1]QCI!$AA$3),0)),SomaAgrup)</f>
        <v>#REF!</v>
      </c>
      <c r="Y57" s="44" t="e">
        <f ca="1">IF($C57="S",IF($W57="OU",ROUND($U57,2),0),SomaAgrup)</f>
        <v>#REF!</v>
      </c>
    </row>
    <row r="58" spans="1:25" ht="30" x14ac:dyDescent="0.25">
      <c r="A58" t="e">
        <f t="shared" si="9"/>
        <v>#REF!</v>
      </c>
      <c r="B58" t="e">
        <f t="shared" ca="1" si="10"/>
        <v>#REF!</v>
      </c>
      <c r="C58" t="e">
        <f t="shared" ca="1" si="11"/>
        <v>#REF!</v>
      </c>
      <c r="D58" t="e">
        <f t="shared" ca="1" si="12"/>
        <v>#REF!</v>
      </c>
      <c r="E58" t="e">
        <f ca="1">IF($C58=1,OFFSET(E58,-1,0)+MAX(1,COUNTIF([1]QCI!$A$13:$A$24,OFFSET([1]ORÇAMENTO!E61,-1,0))),OFFSET(E58,-1,0))</f>
        <v>#REF!</v>
      </c>
      <c r="F58" t="e">
        <f t="shared" ca="1" si="13"/>
        <v>#REF!</v>
      </c>
      <c r="G58" t="e">
        <f t="shared" ca="1" si="14"/>
        <v>#REF!</v>
      </c>
      <c r="H58" t="e">
        <f t="shared" ca="1" si="15"/>
        <v>#REF!</v>
      </c>
      <c r="I58" t="e">
        <f ca="1">IF(AND($C58&lt;=4,$C58&lt;&gt;0),0,IF(AND($C58="S",$U58&gt;0),OFFSET(I58,-1,0)+1,OFFSET(I58,-1,0)))</f>
        <v>#REF!</v>
      </c>
      <c r="J58" t="e">
        <f t="shared" ca="1" si="7"/>
        <v>#REF!</v>
      </c>
      <c r="K58" t="e">
        <f ca="1">IF(OR($C58="S",$C58=0),0,MATCH(OFFSET($D58,0,$C58)+IF($C58&lt;&gt;1,1,COUNTIF([1]QCI!$A$13:$A$24,[1]ORÇAMENTO!E61)),OFFSET($D58,1,$C58,ROW($C$169)-ROW($C58)),0))</f>
        <v>#REF!</v>
      </c>
      <c r="L58" s="33" t="s">
        <v>201</v>
      </c>
      <c r="M58" s="34" t="s">
        <v>40</v>
      </c>
      <c r="N58" s="35" t="s">
        <v>85</v>
      </c>
      <c r="O58" s="36" t="s">
        <v>353</v>
      </c>
      <c r="P58" s="37" t="s">
        <v>349</v>
      </c>
      <c r="Q58" s="38">
        <v>3073.31</v>
      </c>
      <c r="R58" s="39"/>
      <c r="S58" s="40" t="s">
        <v>10</v>
      </c>
      <c r="T58" s="38"/>
      <c r="U58" s="41"/>
      <c r="V58" s="42" t="s">
        <v>41</v>
      </c>
      <c r="W58" t="e">
        <f ca="1">IF(AND($C58="S",$U58&gt;0),IF(ISBLANK($V58),"RA",LEFT($V58,2)),"")</f>
        <v>#REF!</v>
      </c>
      <c r="X58" s="43" t="e">
        <f ca="1">IF($C58="S",IF($W58="CP",$U58,IF($W58="RA",(($U58)*[1]QCI!$AA$3),0)),SomaAgrup)</f>
        <v>#REF!</v>
      </c>
      <c r="Y58" s="44" t="e">
        <f ca="1">IF($C58="S",IF($W58="OU",ROUND($U58,2),0),SomaAgrup)</f>
        <v>#REF!</v>
      </c>
    </row>
    <row r="59" spans="1:25" x14ac:dyDescent="0.25">
      <c r="A59" t="e">
        <f t="shared" si="9"/>
        <v>#REF!</v>
      </c>
      <c r="B59" t="e">
        <f t="shared" ca="1" si="10"/>
        <v>#REF!</v>
      </c>
      <c r="C59" t="e">
        <f t="shared" ca="1" si="11"/>
        <v>#REF!</v>
      </c>
      <c r="D59" t="e">
        <f t="shared" ca="1" si="12"/>
        <v>#REF!</v>
      </c>
      <c r="E59" t="e">
        <f ca="1">IF($C59=1,OFFSET(E59,-1,0)+MAX(1,COUNTIF([1]QCI!$A$13:$A$24,OFFSET([1]ORÇAMENTO!E62,-1,0))),OFFSET(E59,-1,0))</f>
        <v>#REF!</v>
      </c>
      <c r="F59" t="e">
        <f t="shared" ca="1" si="13"/>
        <v>#REF!</v>
      </c>
      <c r="G59" t="e">
        <f t="shared" ca="1" si="14"/>
        <v>#REF!</v>
      </c>
      <c r="H59" t="e">
        <f t="shared" ca="1" si="15"/>
        <v>#REF!</v>
      </c>
      <c r="I59" t="e">
        <f ca="1">IF(AND($C59&lt;=4,$C59&lt;&gt;0),0,IF(AND($C59="S",$U59&gt;0),OFFSET(I59,-1,0)+1,OFFSET(I59,-1,0)))</f>
        <v>#REF!</v>
      </c>
      <c r="J59" t="e">
        <f t="shared" ca="1" si="7"/>
        <v>#REF!</v>
      </c>
      <c r="K59" t="e">
        <f ca="1">IF(OR($C59="S",$C59=0),0,MATCH(OFFSET($D59,0,$C59)+IF($C59&lt;&gt;1,1,COUNTIF([1]QCI!$A$13:$A$24,[1]ORÇAMENTO!E62)),OFFSET($D59,1,$C59,ROW($C$169)-ROW($C59)),0))</f>
        <v>#REF!</v>
      </c>
      <c r="L59" s="70" t="s">
        <v>202</v>
      </c>
      <c r="M59" s="71" t="s">
        <v>40</v>
      </c>
      <c r="N59" s="72"/>
      <c r="O59" s="73" t="s">
        <v>86</v>
      </c>
      <c r="P59" s="74" t="s">
        <v>316</v>
      </c>
      <c r="Q59" s="75">
        <v>0</v>
      </c>
      <c r="R59" s="76"/>
      <c r="S59" s="77" t="s">
        <v>10</v>
      </c>
      <c r="T59" s="75"/>
      <c r="U59" s="78"/>
      <c r="V59" s="42" t="s">
        <v>41</v>
      </c>
      <c r="W59" t="e">
        <f ca="1">IF(AND($C59="S",$U59&gt;0),IF(ISBLANK($V59),"RA",LEFT($V59,2)),"")</f>
        <v>#REF!</v>
      </c>
      <c r="X59" s="43" t="e">
        <f ca="1">IF($C59="S",IF($W59="CP",$U59,IF($W59="RA",(($U59)*[1]QCI!$AA$3),0)),SomaAgrup)</f>
        <v>#REF!</v>
      </c>
      <c r="Y59" s="44" t="e">
        <f ca="1">IF($C59="S",IF($W59="OU",ROUND($U59,2),0),SomaAgrup)</f>
        <v>#REF!</v>
      </c>
    </row>
    <row r="60" spans="1:25" x14ac:dyDescent="0.25">
      <c r="A60" t="e">
        <f t="shared" si="9"/>
        <v>#REF!</v>
      </c>
      <c r="B60" t="e">
        <f t="shared" ca="1" si="10"/>
        <v>#REF!</v>
      </c>
      <c r="C60" t="e">
        <f t="shared" ca="1" si="11"/>
        <v>#REF!</v>
      </c>
      <c r="D60" t="e">
        <f t="shared" ca="1" si="12"/>
        <v>#REF!</v>
      </c>
      <c r="E60" t="e">
        <f ca="1">IF($C60=1,OFFSET(E60,-1,0)+MAX(1,COUNTIF([1]QCI!$A$13:$A$24,OFFSET([1]ORÇAMENTO!E63,-1,0))),OFFSET(E60,-1,0))</f>
        <v>#REF!</v>
      </c>
      <c r="F60" t="e">
        <f t="shared" ca="1" si="13"/>
        <v>#REF!</v>
      </c>
      <c r="G60" t="e">
        <f t="shared" ca="1" si="14"/>
        <v>#REF!</v>
      </c>
      <c r="H60" t="e">
        <f t="shared" ca="1" si="15"/>
        <v>#REF!</v>
      </c>
      <c r="I60" t="e">
        <f ca="1">IF(AND($C60&lt;=4,$C60&lt;&gt;0),0,IF(AND($C60="S",$U60&gt;0),OFFSET(I60,-1,0)+1,OFFSET(I60,-1,0)))</f>
        <v>#REF!</v>
      </c>
      <c r="J60" t="e">
        <f t="shared" ca="1" si="7"/>
        <v>#REF!</v>
      </c>
      <c r="K60" t="e">
        <f ca="1">IF(OR($C60="S",$C60=0),0,MATCH(OFFSET($D60,0,$C60)+IF($C60&lt;&gt;1,1,COUNTIF([1]QCI!$A$13:$A$24,[1]ORÇAMENTO!E63)),OFFSET($D60,1,$C60,ROW($C$169)-ROW($C60)),0))</f>
        <v>#REF!</v>
      </c>
      <c r="L60" s="70" t="s">
        <v>203</v>
      </c>
      <c r="M60" s="71" t="s">
        <v>40</v>
      </c>
      <c r="N60" s="72"/>
      <c r="O60" s="73" t="s">
        <v>87</v>
      </c>
      <c r="P60" s="74" t="s">
        <v>316</v>
      </c>
      <c r="Q60" s="75">
        <v>0</v>
      </c>
      <c r="R60" s="76"/>
      <c r="S60" s="77" t="s">
        <v>10</v>
      </c>
      <c r="T60" s="75"/>
      <c r="U60" s="78"/>
      <c r="V60" s="42" t="s">
        <v>41</v>
      </c>
      <c r="W60" t="e">
        <f ca="1">IF(AND($C60="S",$U60&gt;0),IF(ISBLANK($V60),"RA",LEFT($V60,2)),"")</f>
        <v>#REF!</v>
      </c>
      <c r="X60" s="43" t="e">
        <f ca="1">IF($C60="S",IF($W60="CP",$U60,IF($W60="RA",(($U60)*[1]QCI!$AA$3),0)),SomaAgrup)</f>
        <v>#REF!</v>
      </c>
      <c r="Y60" s="44" t="e">
        <f ca="1">IF($C60="S",IF($W60="OU",ROUND($U60,2),0),SomaAgrup)</f>
        <v>#REF!</v>
      </c>
    </row>
    <row r="61" spans="1:25" ht="30" x14ac:dyDescent="0.25">
      <c r="A61" t="e">
        <f t="shared" si="9"/>
        <v>#REF!</v>
      </c>
      <c r="B61" t="e">
        <f t="shared" ca="1" si="10"/>
        <v>#REF!</v>
      </c>
      <c r="C61" t="e">
        <f t="shared" ca="1" si="11"/>
        <v>#REF!</v>
      </c>
      <c r="D61" t="e">
        <f t="shared" ca="1" si="12"/>
        <v>#REF!</v>
      </c>
      <c r="E61" t="e">
        <f ca="1">IF($C61=1,OFFSET(E61,-1,0)+MAX(1,COUNTIF([1]QCI!$A$13:$A$24,OFFSET([1]ORÇAMENTO!E64,-1,0))),OFFSET(E61,-1,0))</f>
        <v>#REF!</v>
      </c>
      <c r="F61" t="e">
        <f t="shared" ca="1" si="13"/>
        <v>#REF!</v>
      </c>
      <c r="G61" t="e">
        <f t="shared" ca="1" si="14"/>
        <v>#REF!</v>
      </c>
      <c r="H61" t="e">
        <f t="shared" ca="1" si="15"/>
        <v>#REF!</v>
      </c>
      <c r="I61" t="e">
        <f ca="1">IF(AND($C61&lt;=4,$C61&lt;&gt;0),0,IF(AND($C61="S",$U61&gt;0),OFFSET(I61,-1,0)+1,OFFSET(I61,-1,0)))</f>
        <v>#REF!</v>
      </c>
      <c r="J61" t="e">
        <f t="shared" ca="1" si="7"/>
        <v>#REF!</v>
      </c>
      <c r="K61" t="e">
        <f ca="1">IF(OR($C61="S",$C61=0),0,MATCH(OFFSET($D61,0,$C61)+IF($C61&lt;&gt;1,1,COUNTIF([1]QCI!$A$13:$A$24,[1]ORÇAMENTO!E64)),OFFSET($D61,1,$C61,ROW($C$169)-ROW($C61)),0))</f>
        <v>#REF!</v>
      </c>
      <c r="L61" s="33" t="s">
        <v>204</v>
      </c>
      <c r="M61" s="34" t="s">
        <v>66</v>
      </c>
      <c r="N61" s="35" t="s">
        <v>88</v>
      </c>
      <c r="O61" s="36" t="s">
        <v>354</v>
      </c>
      <c r="P61" s="37" t="s">
        <v>355</v>
      </c>
      <c r="Q61" s="38">
        <v>225.02</v>
      </c>
      <c r="R61" s="39"/>
      <c r="S61" s="40" t="s">
        <v>10</v>
      </c>
      <c r="T61" s="38"/>
      <c r="U61" s="41"/>
      <c r="V61" s="42" t="s">
        <v>41</v>
      </c>
      <c r="W61" t="e">
        <f ca="1">IF(AND($C61="S",$U61&gt;0),IF(ISBLANK($V61),"RA",LEFT($V61,2)),"")</f>
        <v>#REF!</v>
      </c>
      <c r="X61" s="43" t="e">
        <f ca="1">IF($C61="S",IF($W61="CP",$U61,IF($W61="RA",(($U61)*[1]QCI!$AA$3),0)),SomaAgrup)</f>
        <v>#REF!</v>
      </c>
      <c r="Y61" s="44" t="e">
        <f ca="1">IF($C61="S",IF($W61="OU",ROUND($U61,2),0),SomaAgrup)</f>
        <v>#REF!</v>
      </c>
    </row>
    <row r="62" spans="1:25" ht="60" x14ac:dyDescent="0.25">
      <c r="A62" t="e">
        <f t="shared" si="9"/>
        <v>#REF!</v>
      </c>
      <c r="B62" t="e">
        <f t="shared" ca="1" si="10"/>
        <v>#REF!</v>
      </c>
      <c r="C62" t="e">
        <f t="shared" ca="1" si="11"/>
        <v>#REF!</v>
      </c>
      <c r="D62" t="e">
        <f t="shared" ca="1" si="12"/>
        <v>#REF!</v>
      </c>
      <c r="E62" t="e">
        <f ca="1">IF($C62=1,OFFSET(E62,-1,0)+MAX(1,COUNTIF([1]QCI!$A$13:$A$24,OFFSET([1]ORÇAMENTO!E65,-1,0))),OFFSET(E62,-1,0))</f>
        <v>#REF!</v>
      </c>
      <c r="F62" t="e">
        <f t="shared" ca="1" si="13"/>
        <v>#REF!</v>
      </c>
      <c r="G62" t="e">
        <f t="shared" ca="1" si="14"/>
        <v>#REF!</v>
      </c>
      <c r="H62" t="e">
        <f t="shared" ca="1" si="15"/>
        <v>#REF!</v>
      </c>
      <c r="I62" t="e">
        <f ca="1">IF(AND($C62&lt;=4,$C62&lt;&gt;0),0,IF(AND($C62="S",$U62&gt;0),OFFSET(I62,-1,0)+1,OFFSET(I62,-1,0)))</f>
        <v>#REF!</v>
      </c>
      <c r="J62" t="e">
        <f t="shared" ca="1" si="7"/>
        <v>#REF!</v>
      </c>
      <c r="K62" t="e">
        <f ca="1">IF(OR($C62="S",$C62=0),0,MATCH(OFFSET($D62,0,$C62)+IF($C62&lt;&gt;1,1,COUNTIF([1]QCI!$A$13:$A$24,[1]ORÇAMENTO!E65)),OFFSET($D62,1,$C62,ROW($C$169)-ROW($C62)),0))</f>
        <v>#REF!</v>
      </c>
      <c r="L62" s="33" t="s">
        <v>205</v>
      </c>
      <c r="M62" s="34" t="s">
        <v>40</v>
      </c>
      <c r="N62" s="35" t="s">
        <v>89</v>
      </c>
      <c r="O62" s="36" t="s">
        <v>356</v>
      </c>
      <c r="P62" s="37" t="s">
        <v>326</v>
      </c>
      <c r="Q62" s="38">
        <v>202.21</v>
      </c>
      <c r="R62" s="39"/>
      <c r="S62" s="40" t="s">
        <v>10</v>
      </c>
      <c r="T62" s="38"/>
      <c r="U62" s="41"/>
      <c r="V62" s="42" t="s">
        <v>41</v>
      </c>
      <c r="W62" t="e">
        <f ca="1">IF(AND($C62="S",$U62&gt;0),IF(ISBLANK($V62),"RA",LEFT($V62,2)),"")</f>
        <v>#REF!</v>
      </c>
      <c r="X62" s="43" t="e">
        <f ca="1">IF($C62="S",IF($W62="CP",$U62,IF($W62="RA",(($U62)*[1]QCI!$AA$3),0)),SomaAgrup)</f>
        <v>#REF!</v>
      </c>
      <c r="Y62" s="44" t="e">
        <f ca="1">IF($C62="S",IF($W62="OU",ROUND($U62,2),0),SomaAgrup)</f>
        <v>#REF!</v>
      </c>
    </row>
    <row r="63" spans="1:25" ht="60" x14ac:dyDescent="0.25">
      <c r="A63" t="e">
        <f t="shared" si="9"/>
        <v>#REF!</v>
      </c>
      <c r="B63" t="e">
        <f t="shared" ca="1" si="10"/>
        <v>#REF!</v>
      </c>
      <c r="C63" t="e">
        <f t="shared" ca="1" si="11"/>
        <v>#REF!</v>
      </c>
      <c r="D63" t="e">
        <f t="shared" ca="1" si="12"/>
        <v>#REF!</v>
      </c>
      <c r="E63" t="e">
        <f ca="1">IF($C63=1,OFFSET(E63,-1,0)+MAX(1,COUNTIF([1]QCI!$A$13:$A$24,OFFSET([1]ORÇAMENTO!E66,-1,0))),OFFSET(E63,-1,0))</f>
        <v>#REF!</v>
      </c>
      <c r="F63" t="e">
        <f t="shared" ca="1" si="13"/>
        <v>#REF!</v>
      </c>
      <c r="G63" t="e">
        <f t="shared" ca="1" si="14"/>
        <v>#REF!</v>
      </c>
      <c r="H63" t="e">
        <f t="shared" ca="1" si="15"/>
        <v>#REF!</v>
      </c>
      <c r="I63" t="e">
        <f ca="1">IF(AND($C63&lt;=4,$C63&lt;&gt;0),0,IF(AND($C63="S",$U63&gt;0),OFFSET(I63,-1,0)+1,OFFSET(I63,-1,0)))</f>
        <v>#REF!</v>
      </c>
      <c r="J63" t="e">
        <f t="shared" ca="1" si="7"/>
        <v>#REF!</v>
      </c>
      <c r="K63" t="e">
        <f ca="1">IF(OR($C63="S",$C63=0),0,MATCH(OFFSET($D63,0,$C63)+IF($C63&lt;&gt;1,1,COUNTIF([1]QCI!$A$13:$A$24,[1]ORÇAMENTO!E66)),OFFSET($D63,1,$C63,ROW($C$169)-ROW($C63)),0))</f>
        <v>#REF!</v>
      </c>
      <c r="L63" s="33" t="s">
        <v>206</v>
      </c>
      <c r="M63" s="34" t="s">
        <v>40</v>
      </c>
      <c r="N63" s="35" t="s">
        <v>90</v>
      </c>
      <c r="O63" s="36" t="s">
        <v>357</v>
      </c>
      <c r="P63" s="37" t="s">
        <v>326</v>
      </c>
      <c r="Q63" s="38">
        <v>22.81</v>
      </c>
      <c r="R63" s="39"/>
      <c r="S63" s="40" t="s">
        <v>10</v>
      </c>
      <c r="T63" s="38"/>
      <c r="U63" s="41"/>
      <c r="V63" s="42" t="s">
        <v>41</v>
      </c>
      <c r="W63" t="e">
        <f ca="1">IF(AND($C63="S",$U63&gt;0),IF(ISBLANK($V63),"RA",LEFT($V63,2)),"")</f>
        <v>#REF!</v>
      </c>
      <c r="X63" s="43" t="e">
        <f ca="1">IF($C63="S",IF($W63="CP",$U63,IF($W63="RA",(($U63)*[1]QCI!$AA$3),0)),SomaAgrup)</f>
        <v>#REF!</v>
      </c>
      <c r="Y63" s="44" t="e">
        <f ca="1">IF($C63="S",IF($W63="OU",ROUND($U63,2),0),SomaAgrup)</f>
        <v>#REF!</v>
      </c>
    </row>
    <row r="64" spans="1:25" x14ac:dyDescent="0.25">
      <c r="A64" t="e">
        <f t="shared" si="9"/>
        <v>#REF!</v>
      </c>
      <c r="B64" t="e">
        <f t="shared" ca="1" si="10"/>
        <v>#REF!</v>
      </c>
      <c r="C64" t="e">
        <f t="shared" ca="1" si="11"/>
        <v>#REF!</v>
      </c>
      <c r="D64" t="e">
        <f t="shared" ca="1" si="12"/>
        <v>#REF!</v>
      </c>
      <c r="E64" t="e">
        <f ca="1">IF($C64=1,OFFSET(E64,-1,0)+MAX(1,COUNTIF([1]QCI!$A$13:$A$24,OFFSET([1]ORÇAMENTO!E67,-1,0))),OFFSET(E64,-1,0))</f>
        <v>#REF!</v>
      </c>
      <c r="F64" t="e">
        <f t="shared" ca="1" si="13"/>
        <v>#REF!</v>
      </c>
      <c r="G64" t="e">
        <f t="shared" ca="1" si="14"/>
        <v>#REF!</v>
      </c>
      <c r="H64" t="e">
        <f t="shared" ca="1" si="15"/>
        <v>#REF!</v>
      </c>
      <c r="I64" t="e">
        <f ca="1">IF(AND($C64&lt;=4,$C64&lt;&gt;0),0,IF(AND($C64="S",$U64&gt;0),OFFSET(I64,-1,0)+1,OFFSET(I64,-1,0)))</f>
        <v>#REF!</v>
      </c>
      <c r="J64" t="e">
        <f t="shared" ca="1" si="7"/>
        <v>#REF!</v>
      </c>
      <c r="K64" t="e">
        <f ca="1">IF(OR($C64="S",$C64=0),0,MATCH(OFFSET($D64,0,$C64)+IF($C64&lt;&gt;1,1,COUNTIF([1]QCI!$A$13:$A$24,[1]ORÇAMENTO!E67)),OFFSET($D64,1,$C64,ROW($C$169)-ROW($C64)),0))</f>
        <v>#REF!</v>
      </c>
      <c r="L64" s="70" t="s">
        <v>207</v>
      </c>
      <c r="M64" s="71" t="s">
        <v>40</v>
      </c>
      <c r="N64" s="72"/>
      <c r="O64" s="73" t="s">
        <v>91</v>
      </c>
      <c r="P64" s="74" t="s">
        <v>316</v>
      </c>
      <c r="Q64" s="75">
        <v>0</v>
      </c>
      <c r="R64" s="76"/>
      <c r="S64" s="77" t="s">
        <v>10</v>
      </c>
      <c r="T64" s="75"/>
      <c r="U64" s="78"/>
      <c r="V64" s="42" t="s">
        <v>41</v>
      </c>
      <c r="W64" t="e">
        <f ca="1">IF(AND($C64="S",$U64&gt;0),IF(ISBLANK($V64),"RA",LEFT($V64,2)),"")</f>
        <v>#REF!</v>
      </c>
      <c r="X64" s="43" t="e">
        <f ca="1">IF($C64="S",IF($W64="CP",$U64,IF($W64="RA",(($U64)*[1]QCI!$AA$3),0)),SomaAgrup)</f>
        <v>#REF!</v>
      </c>
      <c r="Y64" s="44" t="e">
        <f ca="1">IF($C64="S",IF($W64="OU",ROUND($U64,2),0),SomaAgrup)</f>
        <v>#REF!</v>
      </c>
    </row>
    <row r="65" spans="1:25" ht="30" x14ac:dyDescent="0.25">
      <c r="A65" t="e">
        <f t="shared" si="9"/>
        <v>#REF!</v>
      </c>
      <c r="B65" t="e">
        <f t="shared" ca="1" si="10"/>
        <v>#REF!</v>
      </c>
      <c r="C65" t="e">
        <f t="shared" ca="1" si="11"/>
        <v>#REF!</v>
      </c>
      <c r="D65" t="e">
        <f t="shared" ca="1" si="12"/>
        <v>#REF!</v>
      </c>
      <c r="E65" t="e">
        <f ca="1">IF($C65=1,OFFSET(E65,-1,0)+MAX(1,COUNTIF([1]QCI!$A$13:$A$24,OFFSET([1]ORÇAMENTO!E68,-1,0))),OFFSET(E65,-1,0))</f>
        <v>#REF!</v>
      </c>
      <c r="F65" t="e">
        <f t="shared" ca="1" si="13"/>
        <v>#REF!</v>
      </c>
      <c r="G65" t="e">
        <f t="shared" ca="1" si="14"/>
        <v>#REF!</v>
      </c>
      <c r="H65" t="e">
        <f t="shared" ca="1" si="15"/>
        <v>#REF!</v>
      </c>
      <c r="I65" t="e">
        <f ca="1">IF(AND($C65&lt;=4,$C65&lt;&gt;0),0,IF(AND($C65="S",$U65&gt;0),OFFSET(I65,-1,0)+1,OFFSET(I65,-1,0)))</f>
        <v>#REF!</v>
      </c>
      <c r="J65" t="e">
        <f t="shared" ca="1" si="7"/>
        <v>#REF!</v>
      </c>
      <c r="K65" t="e">
        <f ca="1">IF(OR($C65="S",$C65=0),0,MATCH(OFFSET($D65,0,$C65)+IF($C65&lt;&gt;1,1,COUNTIF([1]QCI!$A$13:$A$24,[1]ORÇAMENTO!E68)),OFFSET($D65,1,$C65,ROW($C$169)-ROW($C65)),0))</f>
        <v>#REF!</v>
      </c>
      <c r="L65" s="33" t="s">
        <v>208</v>
      </c>
      <c r="M65" s="34" t="s">
        <v>40</v>
      </c>
      <c r="N65" s="35" t="s">
        <v>92</v>
      </c>
      <c r="O65" s="36" t="s">
        <v>358</v>
      </c>
      <c r="P65" s="37" t="s">
        <v>331</v>
      </c>
      <c r="Q65" s="38">
        <v>16.670000000000002</v>
      </c>
      <c r="R65" s="39"/>
      <c r="S65" s="40" t="s">
        <v>10</v>
      </c>
      <c r="T65" s="38"/>
      <c r="U65" s="41"/>
      <c r="V65" s="42" t="s">
        <v>41</v>
      </c>
      <c r="W65" t="e">
        <f ca="1">IF(AND($C65="S",$U65&gt;0),IF(ISBLANK($V65),"RA",LEFT($V65,2)),"")</f>
        <v>#REF!</v>
      </c>
      <c r="X65" s="43" t="e">
        <f ca="1">IF($C65="S",IF($W65="CP",$U65,IF($W65="RA",(($U65)*[1]QCI!$AA$3),0)),SomaAgrup)</f>
        <v>#REF!</v>
      </c>
      <c r="Y65" s="44" t="e">
        <f ca="1">IF($C65="S",IF($W65="OU",ROUND($U65,2),0),SomaAgrup)</f>
        <v>#REF!</v>
      </c>
    </row>
    <row r="66" spans="1:25" ht="30" x14ac:dyDescent="0.25">
      <c r="A66" t="e">
        <f t="shared" si="9"/>
        <v>#REF!</v>
      </c>
      <c r="B66" t="e">
        <f t="shared" ca="1" si="10"/>
        <v>#REF!</v>
      </c>
      <c r="C66" t="e">
        <f t="shared" ca="1" si="11"/>
        <v>#REF!</v>
      </c>
      <c r="D66" t="e">
        <f t="shared" ca="1" si="12"/>
        <v>#REF!</v>
      </c>
      <c r="E66" t="e">
        <f ca="1">IF($C66=1,OFFSET(E66,-1,0)+MAX(1,COUNTIF([1]QCI!$A$13:$A$24,OFFSET([1]ORÇAMENTO!E69,-1,0))),OFFSET(E66,-1,0))</f>
        <v>#REF!</v>
      </c>
      <c r="F66" t="e">
        <f t="shared" ca="1" si="13"/>
        <v>#REF!</v>
      </c>
      <c r="G66" t="e">
        <f t="shared" ca="1" si="14"/>
        <v>#REF!</v>
      </c>
      <c r="H66" t="e">
        <f t="shared" ca="1" si="15"/>
        <v>#REF!</v>
      </c>
      <c r="I66" t="e">
        <f ca="1">IF(AND($C66&lt;=4,$C66&lt;&gt;0),0,IF(AND($C66="S",$U66&gt;0),OFFSET(I66,-1,0)+1,OFFSET(I66,-1,0)))</f>
        <v>#REF!</v>
      </c>
      <c r="J66" t="e">
        <f t="shared" ca="1" si="7"/>
        <v>#REF!</v>
      </c>
      <c r="K66" t="e">
        <f ca="1">IF(OR($C66="S",$C66=0),0,MATCH(OFFSET($D66,0,$C66)+IF($C66&lt;&gt;1,1,COUNTIF([1]QCI!$A$13:$A$24,[1]ORÇAMENTO!E69)),OFFSET($D66,1,$C66,ROW($C$169)-ROW($C66)),0))</f>
        <v>#REF!</v>
      </c>
      <c r="L66" s="33" t="s">
        <v>209</v>
      </c>
      <c r="M66" s="34" t="s">
        <v>40</v>
      </c>
      <c r="N66" s="35" t="s">
        <v>63</v>
      </c>
      <c r="O66" s="36" t="s">
        <v>328</v>
      </c>
      <c r="P66" s="37" t="s">
        <v>329</v>
      </c>
      <c r="Q66" s="38">
        <v>539.21</v>
      </c>
      <c r="R66" s="39"/>
      <c r="S66" s="40" t="s">
        <v>10</v>
      </c>
      <c r="T66" s="38"/>
      <c r="U66" s="41"/>
      <c r="V66" s="42" t="s">
        <v>41</v>
      </c>
      <c r="W66" t="e">
        <f ca="1">IF(AND($C66="S",$U66&gt;0),IF(ISBLANK($V66),"RA",LEFT($V66,2)),"")</f>
        <v>#REF!</v>
      </c>
      <c r="X66" s="43" t="e">
        <f ca="1">IF($C66="S",IF($W66="CP",$U66,IF($W66="RA",(($U66)*[1]QCI!$AA$3),0)),SomaAgrup)</f>
        <v>#REF!</v>
      </c>
      <c r="Y66" s="44" t="e">
        <f ca="1">IF($C66="S",IF($W66="OU",ROUND($U66,2),0),SomaAgrup)</f>
        <v>#REF!</v>
      </c>
    </row>
    <row r="67" spans="1:25" ht="60" x14ac:dyDescent="0.25">
      <c r="A67" t="e">
        <f>CHOOSE(1+LOG(1+2*(ORÇAMENTO.Nivel="Meta")+4*(ORÇAMENTO.Nivel="Nível 2")+8*(ORÇAMENTO.Nivel="Nível 3")+16*(ORÇAMENTO.Nivel="Nível 4")+32*(ORÇAMENTO.Nivel="Serviço"),2),0,1,2,3,4,"S")</f>
        <v>#REF!</v>
      </c>
      <c r="B67" t="e">
        <f ca="1">IF(OR(C67="s",C67=0),OFFSET(B67,-1,0),C67)</f>
        <v>#REF!</v>
      </c>
      <c r="C67" t="e">
        <f ca="1">IF(OFFSET(C67,-1,0)="L",1,IF(OFFSET(C67,-1,0)=1,2,IF(OR(A67="s",A67=0),"S",IF(AND(OFFSET(C67,-1,0)=2,A67=4),3,IF(AND(OR(OFFSET(C67,-1,0)="s",OFFSET(C67,-1,0)=0),A67&lt;&gt;"s",A67&gt;OFFSET(B67,-1,0)),OFFSET(B67,-1,0),A67)))))</f>
        <v>#REF!</v>
      </c>
      <c r="D67" t="e">
        <f ca="1">IF(OR(C67="S",C67=0),0,IF(ISERROR(K67),J67,SMALL(J67:K67,1)))</f>
        <v>#REF!</v>
      </c>
      <c r="E67" t="e">
        <f ca="1">IF($C67=1,OFFSET(E67,-1,0)+MAX(1,COUNTIF([1]QCI!$A$13:$A$24,OFFSET([1]ORÇAMENTO!E70,-1,0))),OFFSET(E67,-1,0))</f>
        <v>#REF!</v>
      </c>
      <c r="F67" t="e">
        <f ca="1">IF($C67=1,0,IF($C67=2,OFFSET(F67,-1,0)+1,OFFSET(F67,-1,0)))</f>
        <v>#REF!</v>
      </c>
      <c r="G67" t="e">
        <f ca="1">IF(AND($C67&lt;=2,$C67&lt;&gt;0),0,IF($C67=3,OFFSET(G67,-1,0)+1,OFFSET(G67,-1,0)))</f>
        <v>#REF!</v>
      </c>
      <c r="H67" t="e">
        <f ca="1">IF(AND($C67&lt;=3,$C67&lt;&gt;0),0,IF($C67=4,OFFSET(H67,-1,0)+1,OFFSET(H67,-1,0)))</f>
        <v>#REF!</v>
      </c>
      <c r="I67" t="e">
        <f ca="1">IF(AND($C67&lt;=4,$C67&lt;&gt;0),0,IF(AND($C67="S",$U67&gt;0),OFFSET(I67,-1,0)+1,OFFSET(I67,-1,0)))</f>
        <v>#REF!</v>
      </c>
      <c r="J67" t="e">
        <f t="shared" ca="1" si="7"/>
        <v>#REF!</v>
      </c>
      <c r="K67" t="e">
        <f ca="1">IF(OR($C67="S",$C67=0),0,MATCH(OFFSET($D67,0,$C67)+IF($C67&lt;&gt;1,1,COUNTIF([1]QCI!$A$13:$A$24,[1]ORÇAMENTO!E70)),OFFSET($D67,1,$C67,ROW($C$169)-ROW($C67)),0))</f>
        <v>#REF!</v>
      </c>
      <c r="L67" s="33" t="s">
        <v>210</v>
      </c>
      <c r="M67" s="34" t="s">
        <v>40</v>
      </c>
      <c r="N67" s="35" t="s">
        <v>64</v>
      </c>
      <c r="O67" s="36" t="s">
        <v>330</v>
      </c>
      <c r="P67" s="37" t="s">
        <v>331</v>
      </c>
      <c r="Q67" s="38">
        <v>20.5</v>
      </c>
      <c r="R67" s="39"/>
      <c r="S67" s="40" t="s">
        <v>10</v>
      </c>
      <c r="T67" s="38"/>
      <c r="U67" s="41"/>
      <c r="V67" s="42" t="s">
        <v>41</v>
      </c>
      <c r="W67" t="e">
        <f ca="1">IF(AND($C67="S",$U67&gt;0),IF(ISBLANK($V67),"RA",LEFT($V67,2)),"")</f>
        <v>#REF!</v>
      </c>
      <c r="X67" s="43" t="e">
        <f ca="1">IF($C67="S",IF($W67="CP",$U67,IF($W67="RA",(($U67)*[1]QCI!$AA$3),0)),SomaAgrup)</f>
        <v>#REF!</v>
      </c>
      <c r="Y67" s="44" t="e">
        <f ca="1">IF($C67="S",IF($W67="OU",ROUND($U67,2),0),SomaAgrup)</f>
        <v>#REF!</v>
      </c>
    </row>
    <row r="68" spans="1:25" ht="45" x14ac:dyDescent="0.25">
      <c r="A68" t="e">
        <f t="shared" si="9"/>
        <v>#REF!</v>
      </c>
      <c r="B68" t="e">
        <f t="shared" ca="1" si="10"/>
        <v>#REF!</v>
      </c>
      <c r="C68" t="e">
        <f t="shared" ca="1" si="11"/>
        <v>#REF!</v>
      </c>
      <c r="D68" t="e">
        <f t="shared" ca="1" si="12"/>
        <v>#REF!</v>
      </c>
      <c r="E68" t="e">
        <f ca="1">IF($C68=1,OFFSET(E68,-1,0)+MAX(1,COUNTIF([1]QCI!$A$13:$A$24,OFFSET([1]ORÇAMENTO!E71,-1,0))),OFFSET(E68,-1,0))</f>
        <v>#REF!</v>
      </c>
      <c r="F68" t="e">
        <f t="shared" ca="1" si="13"/>
        <v>#REF!</v>
      </c>
      <c r="G68" t="e">
        <f t="shared" ca="1" si="14"/>
        <v>#REF!</v>
      </c>
      <c r="H68" t="e">
        <f t="shared" ca="1" si="15"/>
        <v>#REF!</v>
      </c>
      <c r="I68" t="e">
        <f ca="1">IF(AND($C68&lt;=4,$C68&lt;&gt;0),0,IF(AND($C68="S",$U68&gt;0),OFFSET(I68,-1,0)+1,OFFSET(I68,-1,0)))</f>
        <v>#REF!</v>
      </c>
      <c r="J68" t="e">
        <f t="shared" ca="1" si="7"/>
        <v>#REF!</v>
      </c>
      <c r="K68" t="e">
        <f ca="1">IF(OR($C68="S",$C68=0),0,MATCH(OFFSET($D68,0,$C68)+IF($C68&lt;&gt;1,1,COUNTIF([1]QCI!$A$13:$A$24,[1]ORÇAMENTO!E71)),OFFSET($D68,1,$C68,ROW($C$169)-ROW($C68)),0))</f>
        <v>#REF!</v>
      </c>
      <c r="L68" s="33" t="s">
        <v>211</v>
      </c>
      <c r="M68" s="34" t="s">
        <v>40</v>
      </c>
      <c r="N68" s="35" t="s">
        <v>93</v>
      </c>
      <c r="O68" s="36" t="s">
        <v>359</v>
      </c>
      <c r="P68" s="37" t="s">
        <v>331</v>
      </c>
      <c r="Q68" s="38">
        <v>23.34</v>
      </c>
      <c r="R68" s="39"/>
      <c r="S68" s="40" t="s">
        <v>10</v>
      </c>
      <c r="T68" s="38"/>
      <c r="U68" s="41"/>
      <c r="V68" s="42" t="s">
        <v>41</v>
      </c>
      <c r="W68" t="e">
        <f ca="1">IF(AND($C68="S",$U68&gt;0),IF(ISBLANK($V68),"RA",LEFT($V68,2)),"")</f>
        <v>#REF!</v>
      </c>
      <c r="X68" s="43" t="e">
        <f ca="1">IF($C68="S",IF($W68="CP",$U68,IF($W68="RA",(($U68)*[1]QCI!$AA$3),0)),SomaAgrup)</f>
        <v>#REF!</v>
      </c>
      <c r="Y68" s="44" t="e">
        <f ca="1">IF($C68="S",IF($W68="OU",ROUND($U68,2),0),SomaAgrup)</f>
        <v>#REF!</v>
      </c>
    </row>
    <row r="69" spans="1:25" x14ac:dyDescent="0.25">
      <c r="A69" t="e">
        <f t="shared" si="9"/>
        <v>#REF!</v>
      </c>
      <c r="B69" t="e">
        <f t="shared" ca="1" si="10"/>
        <v>#REF!</v>
      </c>
      <c r="C69" t="e">
        <f t="shared" ca="1" si="11"/>
        <v>#REF!</v>
      </c>
      <c r="D69" t="e">
        <f t="shared" ca="1" si="12"/>
        <v>#REF!</v>
      </c>
      <c r="E69" t="e">
        <f ca="1">IF($C69=1,OFFSET(E69,-1,0)+MAX(1,COUNTIF([1]QCI!$A$13:$A$24,OFFSET([1]ORÇAMENTO!E72,-1,0))),OFFSET(E69,-1,0))</f>
        <v>#REF!</v>
      </c>
      <c r="F69" t="e">
        <f t="shared" ca="1" si="13"/>
        <v>#REF!</v>
      </c>
      <c r="G69" t="e">
        <f t="shared" ca="1" si="14"/>
        <v>#REF!</v>
      </c>
      <c r="H69" t="e">
        <f t="shared" ca="1" si="15"/>
        <v>#REF!</v>
      </c>
      <c r="I69" t="e">
        <f ca="1">IF(AND($C69&lt;=4,$C69&lt;&gt;0),0,IF(AND($C69="S",$U69&gt;0),OFFSET(I69,-1,0)+1,OFFSET(I69,-1,0)))</f>
        <v>#REF!</v>
      </c>
      <c r="J69" t="e">
        <f t="shared" ca="1" si="7"/>
        <v>#REF!</v>
      </c>
      <c r="K69" t="e">
        <f ca="1">IF(OR($C69="S",$C69=0),0,MATCH(OFFSET($D69,0,$C69)+IF($C69&lt;&gt;1,1,COUNTIF([1]QCI!$A$13:$A$24,[1]ORÇAMENTO!E72)),OFFSET($D69,1,$C69,ROW($C$169)-ROW($C69)),0))</f>
        <v>#REF!</v>
      </c>
      <c r="L69" s="70" t="s">
        <v>212</v>
      </c>
      <c r="M69" s="71" t="s">
        <v>40</v>
      </c>
      <c r="N69" s="72"/>
      <c r="O69" s="73" t="s">
        <v>94</v>
      </c>
      <c r="P69" s="74" t="s">
        <v>316</v>
      </c>
      <c r="Q69" s="75">
        <v>0</v>
      </c>
      <c r="R69" s="76"/>
      <c r="S69" s="77" t="s">
        <v>10</v>
      </c>
      <c r="T69" s="75"/>
      <c r="U69" s="78"/>
      <c r="V69" s="42" t="s">
        <v>41</v>
      </c>
      <c r="W69" t="e">
        <f ca="1">IF(AND($C69="S",$U69&gt;0),IF(ISBLANK($V69),"RA",LEFT($V69,2)),"")</f>
        <v>#REF!</v>
      </c>
      <c r="X69" s="43" t="e">
        <f ca="1">IF($C69="S",IF($W69="CP",$U69,IF($W69="RA",(($U69)*[1]QCI!$AA$3),0)),SomaAgrup)</f>
        <v>#REF!</v>
      </c>
      <c r="Y69" s="44" t="e">
        <f ca="1">IF($C69="S",IF($W69="OU",ROUND($U69,2),0),SomaAgrup)</f>
        <v>#REF!</v>
      </c>
    </row>
    <row r="70" spans="1:25" ht="30" x14ac:dyDescent="0.25">
      <c r="A70" t="e">
        <f t="shared" si="9"/>
        <v>#REF!</v>
      </c>
      <c r="B70" t="e">
        <f t="shared" ca="1" si="10"/>
        <v>#REF!</v>
      </c>
      <c r="C70" t="e">
        <f t="shared" ca="1" si="11"/>
        <v>#REF!</v>
      </c>
      <c r="D70" t="e">
        <f t="shared" ca="1" si="12"/>
        <v>#REF!</v>
      </c>
      <c r="E70" t="e">
        <f ca="1">IF($C70=1,OFFSET(E70,-1,0)+MAX(1,COUNTIF([1]QCI!$A$13:$A$24,OFFSET([1]ORÇAMENTO!E73,-1,0))),OFFSET(E70,-1,0))</f>
        <v>#REF!</v>
      </c>
      <c r="F70" t="e">
        <f t="shared" ca="1" si="13"/>
        <v>#REF!</v>
      </c>
      <c r="G70" t="e">
        <f t="shared" ca="1" si="14"/>
        <v>#REF!</v>
      </c>
      <c r="H70" t="e">
        <f t="shared" ca="1" si="15"/>
        <v>#REF!</v>
      </c>
      <c r="I70" t="e">
        <f ca="1">IF(AND($C70&lt;=4,$C70&lt;&gt;0),0,IF(AND($C70="S",$U70&gt;0),OFFSET(I70,-1,0)+1,OFFSET(I70,-1,0)))</f>
        <v>#REF!</v>
      </c>
      <c r="J70" t="e">
        <f t="shared" ca="1" si="7"/>
        <v>#REF!</v>
      </c>
      <c r="K70" t="e">
        <f ca="1">IF(OR($C70="S",$C70=0),0,MATCH(OFFSET($D70,0,$C70)+IF($C70&lt;&gt;1,1,COUNTIF([1]QCI!$A$13:$A$24,[1]ORÇAMENTO!E73)),OFFSET($D70,1,$C70,ROW($C$169)-ROW($C70)),0))</f>
        <v>#REF!</v>
      </c>
      <c r="L70" s="33" t="s">
        <v>213</v>
      </c>
      <c r="M70" s="34" t="s">
        <v>40</v>
      </c>
      <c r="N70" s="35" t="s">
        <v>92</v>
      </c>
      <c r="O70" s="36" t="s">
        <v>358</v>
      </c>
      <c r="P70" s="37" t="s">
        <v>331</v>
      </c>
      <c r="Q70" s="38">
        <v>3.44</v>
      </c>
      <c r="R70" s="39"/>
      <c r="S70" s="40" t="s">
        <v>10</v>
      </c>
      <c r="T70" s="38"/>
      <c r="U70" s="41"/>
      <c r="V70" s="42" t="s">
        <v>41</v>
      </c>
      <c r="W70" t="e">
        <f ca="1">IF(AND($C70="S",$U70&gt;0),IF(ISBLANK($V70),"RA",LEFT($V70,2)),"")</f>
        <v>#REF!</v>
      </c>
      <c r="X70" s="43" t="e">
        <f ca="1">IF($C70="S",IF($W70="CP",$U70,IF($W70="RA",(($U70)*[1]QCI!$AA$3),0)),SomaAgrup)</f>
        <v>#REF!</v>
      </c>
      <c r="Y70" s="44" t="e">
        <f ca="1">IF($C70="S",IF($W70="OU",ROUND($U70,2),0),SomaAgrup)</f>
        <v>#REF!</v>
      </c>
    </row>
    <row r="71" spans="1:25" ht="30" x14ac:dyDescent="0.25">
      <c r="A71" t="e">
        <f t="shared" si="9"/>
        <v>#REF!</v>
      </c>
      <c r="B71" t="e">
        <f t="shared" ca="1" si="10"/>
        <v>#REF!</v>
      </c>
      <c r="C71" t="e">
        <f t="shared" ca="1" si="11"/>
        <v>#REF!</v>
      </c>
      <c r="D71" t="e">
        <f t="shared" ca="1" si="12"/>
        <v>#REF!</v>
      </c>
      <c r="E71" t="e">
        <f ca="1">IF($C71=1,OFFSET(E71,-1,0)+MAX(1,COUNTIF([1]QCI!$A$13:$A$24,OFFSET([1]ORÇAMENTO!E74,-1,0))),OFFSET(E71,-1,0))</f>
        <v>#REF!</v>
      </c>
      <c r="F71" t="e">
        <f t="shared" ca="1" si="13"/>
        <v>#REF!</v>
      </c>
      <c r="G71" t="e">
        <f t="shared" ca="1" si="14"/>
        <v>#REF!</v>
      </c>
      <c r="H71" t="e">
        <f t="shared" ca="1" si="15"/>
        <v>#REF!</v>
      </c>
      <c r="I71" t="e">
        <f ca="1">IF(AND($C71&lt;=4,$C71&lt;&gt;0),0,IF(AND($C71="S",$U71&gt;0),OFFSET(I71,-1,0)+1,OFFSET(I71,-1,0)))</f>
        <v>#REF!</v>
      </c>
      <c r="J71" t="e">
        <f t="shared" ca="1" si="7"/>
        <v>#REF!</v>
      </c>
      <c r="K71" t="e">
        <f ca="1">IF(OR($C71="S",$C71=0),0,MATCH(OFFSET($D71,0,$C71)+IF($C71&lt;&gt;1,1,COUNTIF([1]QCI!$A$13:$A$24,[1]ORÇAMENTO!E74)),OFFSET($D71,1,$C71,ROW($C$169)-ROW($C71)),0))</f>
        <v>#REF!</v>
      </c>
      <c r="L71" s="33" t="s">
        <v>214</v>
      </c>
      <c r="M71" s="34" t="s">
        <v>40</v>
      </c>
      <c r="N71" s="35" t="s">
        <v>63</v>
      </c>
      <c r="O71" s="36" t="s">
        <v>328</v>
      </c>
      <c r="P71" s="37" t="s">
        <v>329</v>
      </c>
      <c r="Q71" s="38">
        <v>111.26</v>
      </c>
      <c r="R71" s="39"/>
      <c r="S71" s="40" t="s">
        <v>10</v>
      </c>
      <c r="T71" s="38"/>
      <c r="U71" s="41"/>
      <c r="V71" s="42" t="s">
        <v>41</v>
      </c>
      <c r="W71" t="e">
        <f ca="1">IF(AND($C71="S",$U71&gt;0),IF(ISBLANK($V71),"RA",LEFT($V71,2)),"")</f>
        <v>#REF!</v>
      </c>
      <c r="X71" s="43" t="e">
        <f ca="1">IF($C71="S",IF($W71="CP",$U71,IF($W71="RA",(($U71)*[1]QCI!$AA$3),0)),SomaAgrup)</f>
        <v>#REF!</v>
      </c>
      <c r="Y71" s="44" t="e">
        <f ca="1">IF($C71="S",IF($W71="OU",ROUND($U71,2),0),SomaAgrup)</f>
        <v>#REF!</v>
      </c>
    </row>
    <row r="72" spans="1:25" ht="60" x14ac:dyDescent="0.25">
      <c r="A72" t="e">
        <f>CHOOSE(1+LOG(1+2*(ORÇAMENTO.Nivel="Meta")+4*(ORÇAMENTO.Nivel="Nível 2")+8*(ORÇAMENTO.Nivel="Nível 3")+16*(ORÇAMENTO.Nivel="Nível 4")+32*(ORÇAMENTO.Nivel="Serviço"),2),0,1,2,3,4,"S")</f>
        <v>#REF!</v>
      </c>
      <c r="B72" t="e">
        <f ca="1">IF(OR(C72="s",C72=0),OFFSET(B72,-1,0),C72)</f>
        <v>#REF!</v>
      </c>
      <c r="C72" t="e">
        <f ca="1">IF(OFFSET(C72,-1,0)="L",1,IF(OFFSET(C72,-1,0)=1,2,IF(OR(A72="s",A72=0),"S",IF(AND(OFFSET(C72,-1,0)=2,A72=4),3,IF(AND(OR(OFFSET(C72,-1,0)="s",OFFSET(C72,-1,0)=0),A72&lt;&gt;"s",A72&gt;OFFSET(B72,-1,0)),OFFSET(B72,-1,0),A72)))))</f>
        <v>#REF!</v>
      </c>
      <c r="D72" t="e">
        <f ca="1">IF(OR(C72="S",C72=0),0,IF(ISERROR(K72),J72,SMALL(J72:K72,1)))</f>
        <v>#REF!</v>
      </c>
      <c r="E72" t="e">
        <f ca="1">IF($C72=1,OFFSET(E72,-1,0)+MAX(1,COUNTIF([1]QCI!$A$13:$A$24,OFFSET([1]ORÇAMENTO!E75,-1,0))),OFFSET(E72,-1,0))</f>
        <v>#REF!</v>
      </c>
      <c r="F72" t="e">
        <f ca="1">IF($C72=1,0,IF($C72=2,OFFSET(F72,-1,0)+1,OFFSET(F72,-1,0)))</f>
        <v>#REF!</v>
      </c>
      <c r="G72" t="e">
        <f ca="1">IF(AND($C72&lt;=2,$C72&lt;&gt;0),0,IF($C72=3,OFFSET(G72,-1,0)+1,OFFSET(G72,-1,0)))</f>
        <v>#REF!</v>
      </c>
      <c r="H72" t="e">
        <f ca="1">IF(AND($C72&lt;=3,$C72&lt;&gt;0),0,IF($C72=4,OFFSET(H72,-1,0)+1,OFFSET(H72,-1,0)))</f>
        <v>#REF!</v>
      </c>
      <c r="I72" t="e">
        <f ca="1">IF(AND($C72&lt;=4,$C72&lt;&gt;0),0,IF(AND($C72="S",$U72&gt;0),OFFSET(I72,-1,0)+1,OFFSET(I72,-1,0)))</f>
        <v>#REF!</v>
      </c>
      <c r="J72" t="e">
        <f t="shared" ca="1" si="7"/>
        <v>#REF!</v>
      </c>
      <c r="K72" t="e">
        <f ca="1">IF(OR($C72="S",$C72=0),0,MATCH(OFFSET($D72,0,$C72)+IF($C72&lt;&gt;1,1,COUNTIF([1]QCI!$A$13:$A$24,[1]ORÇAMENTO!E75)),OFFSET($D72,1,$C72,ROW($C$169)-ROW($C72)),0))</f>
        <v>#REF!</v>
      </c>
      <c r="L72" s="33" t="s">
        <v>215</v>
      </c>
      <c r="M72" s="34" t="s">
        <v>40</v>
      </c>
      <c r="N72" s="35" t="s">
        <v>64</v>
      </c>
      <c r="O72" s="36" t="s">
        <v>330</v>
      </c>
      <c r="P72" s="37" t="s">
        <v>331</v>
      </c>
      <c r="Q72" s="38">
        <v>4.2300000000000004</v>
      </c>
      <c r="R72" s="39"/>
      <c r="S72" s="40" t="s">
        <v>10</v>
      </c>
      <c r="T72" s="38"/>
      <c r="U72" s="41"/>
      <c r="V72" s="42" t="s">
        <v>41</v>
      </c>
      <c r="W72" t="e">
        <f ca="1">IF(AND($C72="S",$U72&gt;0),IF(ISBLANK($V72),"RA",LEFT($V72,2)),"")</f>
        <v>#REF!</v>
      </c>
      <c r="X72" s="43" t="e">
        <f ca="1">IF($C72="S",IF($W72="CP",$U72,IF($W72="RA",(($U72)*[1]QCI!$AA$3),0)),SomaAgrup)</f>
        <v>#REF!</v>
      </c>
      <c r="Y72" s="44" t="e">
        <f ca="1">IF($C72="S",IF($W72="OU",ROUND($U72,2),0),SomaAgrup)</f>
        <v>#REF!</v>
      </c>
    </row>
    <row r="73" spans="1:25" ht="45" x14ac:dyDescent="0.25">
      <c r="A73" t="e">
        <f t="shared" si="9"/>
        <v>#REF!</v>
      </c>
      <c r="B73" t="e">
        <f t="shared" ca="1" si="10"/>
        <v>#REF!</v>
      </c>
      <c r="C73" t="e">
        <f t="shared" ca="1" si="11"/>
        <v>#REF!</v>
      </c>
      <c r="D73" t="e">
        <f t="shared" ca="1" si="12"/>
        <v>#REF!</v>
      </c>
      <c r="E73" t="e">
        <f ca="1">IF($C73=1,OFFSET(E73,-1,0)+MAX(1,COUNTIF([1]QCI!$A$13:$A$24,OFFSET([1]ORÇAMENTO!E76,-1,0))),OFFSET(E73,-1,0))</f>
        <v>#REF!</v>
      </c>
      <c r="F73" t="e">
        <f t="shared" ca="1" si="13"/>
        <v>#REF!</v>
      </c>
      <c r="G73" t="e">
        <f t="shared" ca="1" si="14"/>
        <v>#REF!</v>
      </c>
      <c r="H73" t="e">
        <f t="shared" ca="1" si="15"/>
        <v>#REF!</v>
      </c>
      <c r="I73" t="e">
        <f ca="1">IF(AND($C73&lt;=4,$C73&lt;&gt;0),0,IF(AND($C73="S",$U73&gt;0),OFFSET(I73,-1,0)+1,OFFSET(I73,-1,0)))</f>
        <v>#REF!</v>
      </c>
      <c r="J73" t="e">
        <f t="shared" ca="1" si="7"/>
        <v>#REF!</v>
      </c>
      <c r="K73" t="e">
        <f ca="1">IF(OR($C73="S",$C73=0),0,MATCH(OFFSET($D73,0,$C73)+IF($C73&lt;&gt;1,1,COUNTIF([1]QCI!$A$13:$A$24,[1]ORÇAMENTO!E76)),OFFSET($D73,1,$C73,ROW($C$169)-ROW($C73)),0))</f>
        <v>#REF!</v>
      </c>
      <c r="L73" s="33" t="s">
        <v>216</v>
      </c>
      <c r="M73" s="34" t="s">
        <v>40</v>
      </c>
      <c r="N73" s="35" t="s">
        <v>93</v>
      </c>
      <c r="O73" s="36" t="s">
        <v>359</v>
      </c>
      <c r="P73" s="37" t="s">
        <v>331</v>
      </c>
      <c r="Q73" s="38">
        <v>4.82</v>
      </c>
      <c r="R73" s="39"/>
      <c r="S73" s="40" t="s">
        <v>10</v>
      </c>
      <c r="T73" s="38"/>
      <c r="U73" s="41"/>
      <c r="V73" s="42" t="s">
        <v>41</v>
      </c>
      <c r="W73" t="e">
        <f ca="1">IF(AND($C73="S",$U73&gt;0),IF(ISBLANK($V73),"RA",LEFT($V73,2)),"")</f>
        <v>#REF!</v>
      </c>
      <c r="X73" s="43" t="e">
        <f ca="1">IF($C73="S",IF($W73="CP",$U73,IF($W73="RA",(($U73)*[1]QCI!$AA$3),0)),SomaAgrup)</f>
        <v>#REF!</v>
      </c>
      <c r="Y73" s="44" t="e">
        <f ca="1">IF($C73="S",IF($W73="OU",ROUND($U73,2),0),SomaAgrup)</f>
        <v>#REF!</v>
      </c>
    </row>
    <row r="74" spans="1:25" x14ac:dyDescent="0.25">
      <c r="A74" t="e">
        <f t="shared" si="9"/>
        <v>#REF!</v>
      </c>
      <c r="B74" t="e">
        <f t="shared" ca="1" si="10"/>
        <v>#REF!</v>
      </c>
      <c r="C74" t="e">
        <f t="shared" ca="1" si="11"/>
        <v>#REF!</v>
      </c>
      <c r="D74" t="e">
        <f t="shared" ca="1" si="12"/>
        <v>#REF!</v>
      </c>
      <c r="E74" t="e">
        <f ca="1">IF($C74=1,OFFSET(E74,-1,0)+MAX(1,COUNTIF([1]QCI!$A$13:$A$24,OFFSET([1]ORÇAMENTO!E77,-1,0))),OFFSET(E74,-1,0))</f>
        <v>#REF!</v>
      </c>
      <c r="F74" t="e">
        <f t="shared" ca="1" si="13"/>
        <v>#REF!</v>
      </c>
      <c r="G74" t="e">
        <f t="shared" ca="1" si="14"/>
        <v>#REF!</v>
      </c>
      <c r="H74" t="e">
        <f t="shared" ca="1" si="15"/>
        <v>#REF!</v>
      </c>
      <c r="I74" t="e">
        <f ca="1">IF(AND($C74&lt;=4,$C74&lt;&gt;0),0,IF(AND($C74="S",$U74&gt;0),OFFSET(I74,-1,0)+1,OFFSET(I74,-1,0)))</f>
        <v>#REF!</v>
      </c>
      <c r="J74" t="e">
        <f t="shared" ca="1" si="7"/>
        <v>#REF!</v>
      </c>
      <c r="K74" t="e">
        <f ca="1">IF(OR($C74="S",$C74=0),0,MATCH(OFFSET($D74,0,$C74)+IF($C74&lt;&gt;1,1,COUNTIF([1]QCI!$A$13:$A$24,[1]ORÇAMENTO!E77)),OFFSET($D74,1,$C74,ROW($C$169)-ROW($C74)),0))</f>
        <v>#REF!</v>
      </c>
      <c r="L74" s="70" t="s">
        <v>217</v>
      </c>
      <c r="M74" s="71" t="s">
        <v>40</v>
      </c>
      <c r="N74" s="72"/>
      <c r="O74" s="73" t="s">
        <v>95</v>
      </c>
      <c r="P74" s="74" t="s">
        <v>316</v>
      </c>
      <c r="Q74" s="75">
        <v>0</v>
      </c>
      <c r="R74" s="76"/>
      <c r="S74" s="77" t="s">
        <v>10</v>
      </c>
      <c r="T74" s="75"/>
      <c r="U74" s="78"/>
      <c r="V74" s="42" t="s">
        <v>41</v>
      </c>
      <c r="W74" t="e">
        <f ca="1">IF(AND($C74="S",$U74&gt;0),IF(ISBLANK($V74),"RA",LEFT($V74,2)),"")</f>
        <v>#REF!</v>
      </c>
      <c r="X74" s="43" t="e">
        <f ca="1">IF($C74="S",IF($W74="CP",$U74,IF($W74="RA",(($U74)*[1]QCI!$AA$3),0)),SomaAgrup)</f>
        <v>#REF!</v>
      </c>
      <c r="Y74" s="44" t="e">
        <f ca="1">IF($C74="S",IF($W74="OU",ROUND($U74,2),0),SomaAgrup)</f>
        <v>#REF!</v>
      </c>
    </row>
    <row r="75" spans="1:25" x14ac:dyDescent="0.25">
      <c r="A75" t="e">
        <f t="shared" si="9"/>
        <v>#REF!</v>
      </c>
      <c r="B75" t="e">
        <f t="shared" ca="1" si="10"/>
        <v>#REF!</v>
      </c>
      <c r="C75" t="e">
        <f t="shared" ca="1" si="11"/>
        <v>#REF!</v>
      </c>
      <c r="D75" t="e">
        <f t="shared" ca="1" si="12"/>
        <v>#REF!</v>
      </c>
      <c r="E75" t="e">
        <f ca="1">IF($C75=1,OFFSET(E75,-1,0)+MAX(1,COUNTIF([1]QCI!$A$13:$A$24,OFFSET([1]ORÇAMENTO!E78,-1,0))),OFFSET(E75,-1,0))</f>
        <v>#REF!</v>
      </c>
      <c r="F75" t="e">
        <f t="shared" ca="1" si="13"/>
        <v>#REF!</v>
      </c>
      <c r="G75" t="e">
        <f t="shared" ca="1" si="14"/>
        <v>#REF!</v>
      </c>
      <c r="H75" t="e">
        <f t="shared" ca="1" si="15"/>
        <v>#REF!</v>
      </c>
      <c r="I75" t="e">
        <f ca="1">IF(AND($C75&lt;=4,$C75&lt;&gt;0),0,IF(AND($C75="S",$U75&gt;0),OFFSET(I75,-1,0)+1,OFFSET(I75,-1,0)))</f>
        <v>#REF!</v>
      </c>
      <c r="J75" t="e">
        <f t="shared" ca="1" si="7"/>
        <v>#REF!</v>
      </c>
      <c r="K75" t="e">
        <f ca="1">IF(OR($C75="S",$C75=0),0,MATCH(OFFSET($D75,0,$C75)+IF($C75&lt;&gt;1,1,COUNTIF([1]QCI!$A$13:$A$24,[1]ORÇAMENTO!E78)),OFFSET($D75,1,$C75,ROW($C$169)-ROW($C75)),0))</f>
        <v>#REF!</v>
      </c>
      <c r="L75" s="33" t="s">
        <v>218</v>
      </c>
      <c r="M75" s="34" t="s">
        <v>48</v>
      </c>
      <c r="N75" s="35" t="s">
        <v>96</v>
      </c>
      <c r="O75" s="36" t="s">
        <v>360</v>
      </c>
      <c r="P75" s="37" t="s">
        <v>326</v>
      </c>
      <c r="Q75" s="38">
        <v>419.48</v>
      </c>
      <c r="R75" s="39"/>
      <c r="S75" s="40" t="s">
        <v>10</v>
      </c>
      <c r="T75" s="38"/>
      <c r="U75" s="41"/>
      <c r="V75" s="42" t="s">
        <v>41</v>
      </c>
      <c r="W75" t="e">
        <f ca="1">IF(AND($C75="S",$U75&gt;0),IF(ISBLANK($V75),"RA",LEFT($V75,2)),"")</f>
        <v>#REF!</v>
      </c>
      <c r="X75" s="43" t="e">
        <f ca="1">IF($C75="S",IF($W75="CP",$U75,IF($W75="RA",(($U75)*[1]QCI!$AA$3),0)),SomaAgrup)</f>
        <v>#REF!</v>
      </c>
      <c r="Y75" s="44" t="e">
        <f ca="1">IF($C75="S",IF($W75="OU",ROUND($U75,2),0),SomaAgrup)</f>
        <v>#REF!</v>
      </c>
    </row>
    <row r="76" spans="1:25" x14ac:dyDescent="0.25">
      <c r="A76" t="e">
        <f t="shared" ref="A76:A95" si="16">CHOOSE(1+LOG(1+2*(ORÇAMENTO.Nivel="Meta")+4*(ORÇAMENTO.Nivel="Nível 2")+8*(ORÇAMENTO.Nivel="Nível 3")+16*(ORÇAMENTO.Nivel="Nível 4")+32*(ORÇAMENTO.Nivel="Serviço"),2),0,1,2,3,4,"S")</f>
        <v>#REF!</v>
      </c>
      <c r="B76" t="e">
        <f t="shared" ca="1" si="10"/>
        <v>#REF!</v>
      </c>
      <c r="C76" t="e">
        <f t="shared" ca="1" si="11"/>
        <v>#REF!</v>
      </c>
      <c r="D76" t="e">
        <f t="shared" ca="1" si="12"/>
        <v>#REF!</v>
      </c>
      <c r="E76" t="e">
        <f ca="1">IF($C76=1,OFFSET(E76,-1,0)+MAX(1,COUNTIF([1]QCI!$A$13:$A$24,OFFSET([1]ORÇAMENTO!E79,-1,0))),OFFSET(E76,-1,0))</f>
        <v>#REF!</v>
      </c>
      <c r="F76" t="e">
        <f t="shared" ca="1" si="13"/>
        <v>#REF!</v>
      </c>
      <c r="G76" t="e">
        <f t="shared" ca="1" si="14"/>
        <v>#REF!</v>
      </c>
      <c r="H76" t="e">
        <f t="shared" ca="1" si="15"/>
        <v>#REF!</v>
      </c>
      <c r="I76" t="e">
        <f ca="1">IF(AND($C76&lt;=4,$C76&lt;&gt;0),0,IF(AND($C76="S",$U76&gt;0),OFFSET(I76,-1,0)+1,OFFSET(I76,-1,0)))</f>
        <v>#REF!</v>
      </c>
      <c r="J76" t="e">
        <f t="shared" ca="1" si="7"/>
        <v>#REF!</v>
      </c>
      <c r="K76" t="e">
        <f ca="1">IF(OR($C76="S",$C76=0),0,MATCH(OFFSET($D76,0,$C76)+IF($C76&lt;&gt;1,1,COUNTIF([1]QCI!$A$13:$A$24,[1]ORÇAMENTO!E79)),OFFSET($D76,1,$C76,ROW($C$169)-ROW($C76)),0))</f>
        <v>#REF!</v>
      </c>
      <c r="L76" s="33" t="s">
        <v>219</v>
      </c>
      <c r="M76" s="34" t="s">
        <v>48</v>
      </c>
      <c r="N76" s="35" t="s">
        <v>97</v>
      </c>
      <c r="O76" s="36" t="s">
        <v>361</v>
      </c>
      <c r="P76" s="37" t="s">
        <v>320</v>
      </c>
      <c r="Q76" s="38">
        <v>52.44</v>
      </c>
      <c r="R76" s="39"/>
      <c r="S76" s="40" t="s">
        <v>10</v>
      </c>
      <c r="T76" s="38"/>
      <c r="U76" s="41"/>
      <c r="V76" s="42" t="s">
        <v>41</v>
      </c>
      <c r="W76" t="e">
        <f ca="1">IF(AND($C76="S",$U76&gt;0),IF(ISBLANK($V76),"RA",LEFT($V76,2)),"")</f>
        <v>#REF!</v>
      </c>
      <c r="X76" s="43" t="e">
        <f ca="1">IF($C76="S",IF($W76="CP",$U76,IF($W76="RA",(($U76)*[1]QCI!$AA$3),0)),SomaAgrup)</f>
        <v>#REF!</v>
      </c>
      <c r="Y76" s="44" t="e">
        <f ca="1">IF($C76="S",IF($W76="OU",ROUND($U76,2),0),SomaAgrup)</f>
        <v>#REF!</v>
      </c>
    </row>
    <row r="77" spans="1:25" ht="30" x14ac:dyDescent="0.25">
      <c r="A77" t="e">
        <f t="shared" si="16"/>
        <v>#REF!</v>
      </c>
      <c r="B77" t="e">
        <f t="shared" ca="1" si="10"/>
        <v>#REF!</v>
      </c>
      <c r="C77" t="e">
        <f t="shared" ca="1" si="11"/>
        <v>#REF!</v>
      </c>
      <c r="D77" t="e">
        <f t="shared" ca="1" si="12"/>
        <v>#REF!</v>
      </c>
      <c r="E77" t="e">
        <f ca="1">IF($C77=1,OFFSET(E77,-1,0)+MAX(1,COUNTIF([1]QCI!$A$13:$A$24,OFFSET([1]ORÇAMENTO!E80,-1,0))),OFFSET(E77,-1,0))</f>
        <v>#REF!</v>
      </c>
      <c r="F77" t="e">
        <f t="shared" ca="1" si="13"/>
        <v>#REF!</v>
      </c>
      <c r="G77" t="e">
        <f t="shared" ca="1" si="14"/>
        <v>#REF!</v>
      </c>
      <c r="H77" t="e">
        <f t="shared" ca="1" si="15"/>
        <v>#REF!</v>
      </c>
      <c r="I77" t="e">
        <f ca="1">IF(AND($C77&lt;=4,$C77&lt;&gt;0),0,IF(AND($C77="S",$U77&gt;0),OFFSET(I77,-1,0)+1,OFFSET(I77,-1,0)))</f>
        <v>#REF!</v>
      </c>
      <c r="J77" t="e">
        <f t="shared" ref="J77:J140" ca="1" si="17">IF(OR($C77="S",$C77=0),0,MATCH(0,OFFSET($D77,1,$C77,ROW($C$169)-ROW($C77)),0))</f>
        <v>#REF!</v>
      </c>
      <c r="K77" t="e">
        <f ca="1">IF(OR($C77="S",$C77=0),0,MATCH(OFFSET($D77,0,$C77)+IF($C77&lt;&gt;1,1,COUNTIF([1]QCI!$A$13:$A$24,[1]ORÇAMENTO!E80)),OFFSET($D77,1,$C77,ROW($C$169)-ROW($C77)),0))</f>
        <v>#REF!</v>
      </c>
      <c r="L77" s="33" t="s">
        <v>220</v>
      </c>
      <c r="M77" s="34" t="s">
        <v>40</v>
      </c>
      <c r="N77" s="35" t="s">
        <v>63</v>
      </c>
      <c r="O77" s="36" t="s">
        <v>328</v>
      </c>
      <c r="P77" s="37" t="s">
        <v>329</v>
      </c>
      <c r="Q77" s="38">
        <v>3.54</v>
      </c>
      <c r="R77" s="39"/>
      <c r="S77" s="40" t="s">
        <v>10</v>
      </c>
      <c r="T77" s="38"/>
      <c r="U77" s="41"/>
      <c r="V77" s="42" t="s">
        <v>41</v>
      </c>
      <c r="W77" t="e">
        <f ca="1">IF(AND($C77="S",$U77&gt;0),IF(ISBLANK($V77),"RA",LEFT($V77,2)),"")</f>
        <v>#REF!</v>
      </c>
      <c r="X77" s="43" t="e">
        <f ca="1">IF($C77="S",IF($W77="CP",$U77,IF($W77="RA",(($U77)*[1]QCI!$AA$3),0)),SomaAgrup)</f>
        <v>#REF!</v>
      </c>
      <c r="Y77" s="44" t="e">
        <f ca="1">IF($C77="S",IF($W77="OU",ROUND($U77,2),0),SomaAgrup)</f>
        <v>#REF!</v>
      </c>
    </row>
    <row r="78" spans="1:25" ht="60" x14ac:dyDescent="0.25">
      <c r="A78" t="e">
        <f>CHOOSE(1+LOG(1+2*(ORÇAMENTO.Nivel="Meta")+4*(ORÇAMENTO.Nivel="Nível 2")+8*(ORÇAMENTO.Nivel="Nível 3")+16*(ORÇAMENTO.Nivel="Nível 4")+32*(ORÇAMENTO.Nivel="Serviço"),2),0,1,2,3,4,"S")</f>
        <v>#REF!</v>
      </c>
      <c r="B78" t="e">
        <f ca="1">IF(OR(C78="s",C78=0),OFFSET(B78,-1,0),C78)</f>
        <v>#REF!</v>
      </c>
      <c r="C78" t="e">
        <f ca="1">IF(OFFSET(C78,-1,0)="L",1,IF(OFFSET(C78,-1,0)=1,2,IF(OR(A78="s",A78=0),"S",IF(AND(OFFSET(C78,-1,0)=2,A78=4),3,IF(AND(OR(OFFSET(C78,-1,0)="s",OFFSET(C78,-1,0)=0),A78&lt;&gt;"s",A78&gt;OFFSET(B78,-1,0)),OFFSET(B78,-1,0),A78)))))</f>
        <v>#REF!</v>
      </c>
      <c r="D78" t="e">
        <f ca="1">IF(OR(C78="S",C78=0),0,IF(ISERROR(K78),J78,SMALL(J78:K78,1)))</f>
        <v>#REF!</v>
      </c>
      <c r="E78" t="e">
        <f ca="1">IF($C78=1,OFFSET(E78,-1,0)+MAX(1,COUNTIF([1]QCI!$A$13:$A$24,OFFSET([1]ORÇAMENTO!E81,-1,0))),OFFSET(E78,-1,0))</f>
        <v>#REF!</v>
      </c>
      <c r="F78" t="e">
        <f ca="1">IF($C78=1,0,IF($C78=2,OFFSET(F78,-1,0)+1,OFFSET(F78,-1,0)))</f>
        <v>#REF!</v>
      </c>
      <c r="G78" t="e">
        <f ca="1">IF(AND($C78&lt;=2,$C78&lt;&gt;0),0,IF($C78=3,OFFSET(G78,-1,0)+1,OFFSET(G78,-1,0)))</f>
        <v>#REF!</v>
      </c>
      <c r="H78" t="e">
        <f ca="1">IF(AND($C78&lt;=3,$C78&lt;&gt;0),0,IF($C78=4,OFFSET(H78,-1,0)+1,OFFSET(H78,-1,0)))</f>
        <v>#REF!</v>
      </c>
      <c r="I78" t="e">
        <f ca="1">IF(AND($C78&lt;=4,$C78&lt;&gt;0),0,IF(AND($C78="S",$U78&gt;0),OFFSET(I78,-1,0)+1,OFFSET(I78,-1,0)))</f>
        <v>#REF!</v>
      </c>
      <c r="J78" t="e">
        <f t="shared" ca="1" si="17"/>
        <v>#REF!</v>
      </c>
      <c r="K78" t="e">
        <f ca="1">IF(OR($C78="S",$C78=0),0,MATCH(OFFSET($D78,0,$C78)+IF($C78&lt;&gt;1,1,COUNTIF([1]QCI!$A$13:$A$24,[1]ORÇAMENTO!E81)),OFFSET($D78,1,$C78,ROW($C$169)-ROW($C78)),0))</f>
        <v>#REF!</v>
      </c>
      <c r="L78" s="33" t="s">
        <v>221</v>
      </c>
      <c r="M78" s="34" t="s">
        <v>40</v>
      </c>
      <c r="N78" s="35" t="s">
        <v>64</v>
      </c>
      <c r="O78" s="36" t="s">
        <v>330</v>
      </c>
      <c r="P78" s="37" t="s">
        <v>331</v>
      </c>
      <c r="Q78" s="38">
        <v>3.54</v>
      </c>
      <c r="R78" s="39"/>
      <c r="S78" s="40" t="s">
        <v>10</v>
      </c>
      <c r="T78" s="38"/>
      <c r="U78" s="41"/>
      <c r="V78" s="42" t="s">
        <v>41</v>
      </c>
      <c r="W78" t="e">
        <f ca="1">IF(AND($C78="S",$U78&gt;0),IF(ISBLANK($V78),"RA",LEFT($V78,2)),"")</f>
        <v>#REF!</v>
      </c>
      <c r="X78" s="43" t="e">
        <f ca="1">IF($C78="S",IF($W78="CP",$U78,IF($W78="RA",(($U78)*[1]QCI!$AA$3),0)),SomaAgrup)</f>
        <v>#REF!</v>
      </c>
      <c r="Y78" s="44" t="e">
        <f ca="1">IF($C78="S",IF($W78="OU",ROUND($U78,2),0),SomaAgrup)</f>
        <v>#REF!</v>
      </c>
    </row>
    <row r="79" spans="1:25" ht="30" x14ac:dyDescent="0.25">
      <c r="A79" t="e">
        <f t="shared" si="16"/>
        <v>#REF!</v>
      </c>
      <c r="B79" t="e">
        <f t="shared" ca="1" si="10"/>
        <v>#REF!</v>
      </c>
      <c r="C79" t="e">
        <f t="shared" ca="1" si="11"/>
        <v>#REF!</v>
      </c>
      <c r="D79" t="e">
        <f t="shared" ca="1" si="12"/>
        <v>#REF!</v>
      </c>
      <c r="E79" t="e">
        <f ca="1">IF($C79=1,OFFSET(E79,-1,0)+MAX(1,COUNTIF([1]QCI!$A$13:$A$24,OFFSET([1]ORÇAMENTO!E82,-1,0))),OFFSET(E79,-1,0))</f>
        <v>#REF!</v>
      </c>
      <c r="F79" t="e">
        <f t="shared" ca="1" si="13"/>
        <v>#REF!</v>
      </c>
      <c r="G79" t="e">
        <f t="shared" ca="1" si="14"/>
        <v>#REF!</v>
      </c>
      <c r="H79" t="e">
        <f t="shared" ca="1" si="15"/>
        <v>#REF!</v>
      </c>
      <c r="I79" t="e">
        <f ca="1">IF(AND($C79&lt;=4,$C79&lt;&gt;0),0,IF(AND($C79="S",$U79&gt;0),OFFSET(I79,-1,0)+1,OFFSET(I79,-1,0)))</f>
        <v>#REF!</v>
      </c>
      <c r="J79" t="e">
        <f t="shared" ca="1" si="17"/>
        <v>#REF!</v>
      </c>
      <c r="K79" t="e">
        <f ca="1">IF(OR($C79="S",$C79=0),0,MATCH(OFFSET($D79,0,$C79)+IF($C79&lt;&gt;1,1,COUNTIF([1]QCI!$A$13:$A$24,[1]ORÇAMENTO!E82)),OFFSET($D79,1,$C79,ROW($C$169)-ROW($C79)),0))</f>
        <v>#REF!</v>
      </c>
      <c r="L79" s="33" t="s">
        <v>222</v>
      </c>
      <c r="M79" s="34" t="s">
        <v>48</v>
      </c>
      <c r="N79" s="35" t="s">
        <v>98</v>
      </c>
      <c r="O79" s="36" t="s">
        <v>362</v>
      </c>
      <c r="P79" s="37" t="s">
        <v>320</v>
      </c>
      <c r="Q79" s="38">
        <v>52.44</v>
      </c>
      <c r="R79" s="39"/>
      <c r="S79" s="40" t="s">
        <v>10</v>
      </c>
      <c r="T79" s="38"/>
      <c r="U79" s="41"/>
      <c r="V79" s="42" t="s">
        <v>41</v>
      </c>
      <c r="W79" t="e">
        <f ca="1">IF(AND($C79="S",$U79&gt;0),IF(ISBLANK($V79),"RA",LEFT($V79,2)),"")</f>
        <v>#REF!</v>
      </c>
      <c r="X79" s="43" t="e">
        <f ca="1">IF($C79="S",IF($W79="CP",$U79,IF($W79="RA",(($U79)*[1]QCI!$AA$3),0)),SomaAgrup)</f>
        <v>#REF!</v>
      </c>
      <c r="Y79" s="44" t="e">
        <f ca="1">IF($C79="S",IF($W79="OU",ROUND($U79,2),0),SomaAgrup)</f>
        <v>#REF!</v>
      </c>
    </row>
    <row r="80" spans="1:25" x14ac:dyDescent="0.25">
      <c r="A80" t="e">
        <f t="shared" si="16"/>
        <v>#REF!</v>
      </c>
      <c r="B80" t="e">
        <f t="shared" ca="1" si="10"/>
        <v>#REF!</v>
      </c>
      <c r="C80" t="e">
        <f t="shared" ca="1" si="11"/>
        <v>#REF!</v>
      </c>
      <c r="D80" t="e">
        <f t="shared" ca="1" si="12"/>
        <v>#REF!</v>
      </c>
      <c r="E80" t="e">
        <f ca="1">IF($C80=1,OFFSET(E80,-1,0)+MAX(1,COUNTIF([1]QCI!$A$13:$A$24,OFFSET([1]ORÇAMENTO!E83,-1,0))),OFFSET(E80,-1,0))</f>
        <v>#REF!</v>
      </c>
      <c r="F80" t="e">
        <f t="shared" ca="1" si="13"/>
        <v>#REF!</v>
      </c>
      <c r="G80" t="e">
        <f t="shared" ca="1" si="14"/>
        <v>#REF!</v>
      </c>
      <c r="H80" t="e">
        <f t="shared" ca="1" si="15"/>
        <v>#REF!</v>
      </c>
      <c r="I80" t="e">
        <f ca="1">IF(AND($C80&lt;=4,$C80&lt;&gt;0),0,IF(AND($C80="S",$U80&gt;0),OFFSET(I80,-1,0)+1,OFFSET(I80,-1,0)))</f>
        <v>#REF!</v>
      </c>
      <c r="J80" t="e">
        <f t="shared" ca="1" si="17"/>
        <v>#REF!</v>
      </c>
      <c r="K80" t="e">
        <f ca="1">IF(OR($C80="S",$C80=0),0,MATCH(OFFSET($D80,0,$C80)+IF($C80&lt;&gt;1,1,COUNTIF([1]QCI!$A$13:$A$24,[1]ORÇAMENTO!E83)),OFFSET($D80,1,$C80,ROW($C$169)-ROW($C80)),0))</f>
        <v>#REF!</v>
      </c>
      <c r="L80" s="70" t="s">
        <v>223</v>
      </c>
      <c r="M80" s="71" t="s">
        <v>40</v>
      </c>
      <c r="N80" s="72"/>
      <c r="O80" s="73" t="s">
        <v>99</v>
      </c>
      <c r="P80" s="74" t="s">
        <v>316</v>
      </c>
      <c r="Q80" s="75">
        <v>0</v>
      </c>
      <c r="R80" s="76"/>
      <c r="S80" s="77" t="s">
        <v>10</v>
      </c>
      <c r="T80" s="75"/>
      <c r="U80" s="78"/>
      <c r="V80" s="42" t="s">
        <v>41</v>
      </c>
      <c r="W80" t="e">
        <f ca="1">IF(AND($C80="S",$U80&gt;0),IF(ISBLANK($V80),"RA",LEFT($V80,2)),"")</f>
        <v>#REF!</v>
      </c>
      <c r="X80" s="43" t="e">
        <f ca="1">IF($C80="S",IF($W80="CP",$U80,IF($W80="RA",(($U80)*[1]QCI!$AA$3),0)),SomaAgrup)</f>
        <v>#REF!</v>
      </c>
      <c r="Y80" s="44" t="e">
        <f ca="1">IF($C80="S",IF($W80="OU",ROUND($U80,2),0),SomaAgrup)</f>
        <v>#REF!</v>
      </c>
    </row>
    <row r="81" spans="1:25" x14ac:dyDescent="0.25">
      <c r="A81" t="e">
        <f t="shared" si="16"/>
        <v>#REF!</v>
      </c>
      <c r="B81" t="e">
        <f t="shared" ca="1" si="10"/>
        <v>#REF!</v>
      </c>
      <c r="C81" t="e">
        <f t="shared" ca="1" si="11"/>
        <v>#REF!</v>
      </c>
      <c r="D81" t="e">
        <f t="shared" ca="1" si="12"/>
        <v>#REF!</v>
      </c>
      <c r="E81" t="e">
        <f ca="1">IF($C81=1,OFFSET(E81,-1,0)+MAX(1,COUNTIF([1]QCI!$A$13:$A$24,OFFSET([1]ORÇAMENTO!E84,-1,0))),OFFSET(E81,-1,0))</f>
        <v>#REF!</v>
      </c>
      <c r="F81" t="e">
        <f t="shared" ca="1" si="13"/>
        <v>#REF!</v>
      </c>
      <c r="G81" t="e">
        <f t="shared" ca="1" si="14"/>
        <v>#REF!</v>
      </c>
      <c r="H81" t="e">
        <f t="shared" ca="1" si="15"/>
        <v>#REF!</v>
      </c>
      <c r="I81" t="e">
        <f ca="1">IF(AND($C81&lt;=4,$C81&lt;&gt;0),0,IF(AND($C81="S",$U81&gt;0),OFFSET(I81,-1,0)+1,OFFSET(I81,-1,0)))</f>
        <v>#REF!</v>
      </c>
      <c r="J81" t="e">
        <f t="shared" ca="1" si="17"/>
        <v>#REF!</v>
      </c>
      <c r="K81" t="e">
        <f ca="1">IF(OR($C81="S",$C81=0),0,MATCH(OFFSET($D81,0,$C81)+IF($C81&lt;&gt;1,1,COUNTIF([1]QCI!$A$13:$A$24,[1]ORÇAMENTO!E84)),OFFSET($D81,1,$C81,ROW($C$169)-ROW($C81)),0))</f>
        <v>#REF!</v>
      </c>
      <c r="L81" s="70" t="s">
        <v>224</v>
      </c>
      <c r="M81" s="71" t="s">
        <v>40</v>
      </c>
      <c r="N81" s="72"/>
      <c r="O81" s="73" t="s">
        <v>100</v>
      </c>
      <c r="P81" s="74" t="s">
        <v>316</v>
      </c>
      <c r="Q81" s="75">
        <v>0</v>
      </c>
      <c r="R81" s="76"/>
      <c r="S81" s="77" t="s">
        <v>10</v>
      </c>
      <c r="T81" s="75"/>
      <c r="U81" s="78"/>
      <c r="V81" s="42" t="s">
        <v>41</v>
      </c>
      <c r="W81" t="e">
        <f ca="1">IF(AND($C81="S",$U81&gt;0),IF(ISBLANK($V81),"RA",LEFT($V81,2)),"")</f>
        <v>#REF!</v>
      </c>
      <c r="X81" s="43" t="e">
        <f ca="1">IF($C81="S",IF($W81="CP",$U81,IF($W81="RA",(($U81)*[1]QCI!$AA$3),0)),SomaAgrup)</f>
        <v>#REF!</v>
      </c>
      <c r="Y81" s="44" t="e">
        <f ca="1">IF($C81="S",IF($W81="OU",ROUND($U81,2),0),SomaAgrup)</f>
        <v>#REF!</v>
      </c>
    </row>
    <row r="82" spans="1:25" ht="30" x14ac:dyDescent="0.25">
      <c r="A82" t="e">
        <f t="shared" si="16"/>
        <v>#REF!</v>
      </c>
      <c r="B82" t="e">
        <f t="shared" ca="1" si="10"/>
        <v>#REF!</v>
      </c>
      <c r="C82" t="e">
        <f t="shared" ca="1" si="11"/>
        <v>#REF!</v>
      </c>
      <c r="D82" t="e">
        <f t="shared" ca="1" si="12"/>
        <v>#REF!</v>
      </c>
      <c r="E82" t="e">
        <f ca="1">IF($C82=1,OFFSET(E82,-1,0)+MAX(1,COUNTIF([1]QCI!$A$13:$A$24,OFFSET([1]ORÇAMENTO!E85,-1,0))),OFFSET(E82,-1,0))</f>
        <v>#REF!</v>
      </c>
      <c r="F82" t="e">
        <f t="shared" ca="1" si="13"/>
        <v>#REF!</v>
      </c>
      <c r="G82" t="e">
        <f t="shared" ca="1" si="14"/>
        <v>#REF!</v>
      </c>
      <c r="H82" t="e">
        <f t="shared" ca="1" si="15"/>
        <v>#REF!</v>
      </c>
      <c r="I82" t="e">
        <f ca="1">IF(AND($C82&lt;=4,$C82&lt;&gt;0),0,IF(AND($C82="S",$U82&gt;0),OFFSET(I82,-1,0)+1,OFFSET(I82,-1,0)))</f>
        <v>#REF!</v>
      </c>
      <c r="J82" t="e">
        <f t="shared" ca="1" si="17"/>
        <v>#REF!</v>
      </c>
      <c r="K82" t="e">
        <f ca="1">IF(OR($C82="S",$C82=0),0,MATCH(OFFSET($D82,0,$C82)+IF($C82&lt;&gt;1,1,COUNTIF([1]QCI!$A$13:$A$24,[1]ORÇAMENTO!E85)),OFFSET($D82,1,$C82,ROW($C$169)-ROW($C82)),0))</f>
        <v>#REF!</v>
      </c>
      <c r="L82" s="33" t="s">
        <v>225</v>
      </c>
      <c r="M82" s="34" t="s">
        <v>56</v>
      </c>
      <c r="N82" s="35" t="s">
        <v>101</v>
      </c>
      <c r="O82" s="36" t="s">
        <v>363</v>
      </c>
      <c r="P82" s="37" t="s">
        <v>320</v>
      </c>
      <c r="Q82" s="38">
        <v>6.26</v>
      </c>
      <c r="R82" s="39"/>
      <c r="S82" s="40" t="s">
        <v>10</v>
      </c>
      <c r="T82" s="38"/>
      <c r="U82" s="41"/>
      <c r="V82" s="42" t="s">
        <v>41</v>
      </c>
      <c r="W82" t="e">
        <f ca="1">IF(AND($C82="S",$U82&gt;0),IF(ISBLANK($V82),"RA",LEFT($V82,2)),"")</f>
        <v>#REF!</v>
      </c>
      <c r="X82" s="43" t="e">
        <f ca="1">IF($C82="S",IF($W82="CP",$U82,IF($W82="RA",(($U82)*[1]QCI!$AA$3),0)),SomaAgrup)</f>
        <v>#REF!</v>
      </c>
      <c r="Y82" s="44" t="e">
        <f ca="1">IF($C82="S",IF($W82="OU",ROUND($U82,2),0),SomaAgrup)</f>
        <v>#REF!</v>
      </c>
    </row>
    <row r="83" spans="1:25" ht="30" x14ac:dyDescent="0.25">
      <c r="A83" t="e">
        <f>CHOOSE(1+LOG(1+2*(ORÇAMENTO.Nivel="Meta")+4*(ORÇAMENTO.Nivel="Nível 2")+8*(ORÇAMENTO.Nivel="Nível 3")+16*(ORÇAMENTO.Nivel="Nível 4")+32*(ORÇAMENTO.Nivel="Serviço"),2),0,1,2,3,4,"S")</f>
        <v>#REF!</v>
      </c>
      <c r="B83" t="e">
        <f ca="1">IF(OR(C83="s",C83=0),OFFSET(B83,-1,0),C83)</f>
        <v>#REF!</v>
      </c>
      <c r="C83" t="e">
        <f ca="1">IF(OFFSET(C83,-1,0)="L",1,IF(OFFSET(C83,-1,0)=1,2,IF(OR(A83="s",A83=0),"S",IF(AND(OFFSET(C83,-1,0)=2,A83=4),3,IF(AND(OR(OFFSET(C83,-1,0)="s",OFFSET(C83,-1,0)=0),A83&lt;&gt;"s",A83&gt;OFFSET(B83,-1,0)),OFFSET(B83,-1,0),A83)))))</f>
        <v>#REF!</v>
      </c>
      <c r="D83" t="e">
        <f ca="1">IF(OR(C83="S",C83=0),0,IF(ISERROR(K83),J83,SMALL(J83:K83,1)))</f>
        <v>#REF!</v>
      </c>
      <c r="E83" t="e">
        <f ca="1">IF($C83=1,OFFSET(E83,-1,0)+MAX(1,COUNTIF([1]QCI!$A$13:$A$24,OFFSET([1]ORÇAMENTO!E86,-1,0))),OFFSET(E83,-1,0))</f>
        <v>#REF!</v>
      </c>
      <c r="F83" t="e">
        <f ca="1">IF($C83=1,0,IF($C83=2,OFFSET(F83,-1,0)+1,OFFSET(F83,-1,0)))</f>
        <v>#REF!</v>
      </c>
      <c r="G83" t="e">
        <f ca="1">IF(AND($C83&lt;=2,$C83&lt;&gt;0),0,IF($C83=3,OFFSET(G83,-1,0)+1,OFFSET(G83,-1,0)))</f>
        <v>#REF!</v>
      </c>
      <c r="H83" t="e">
        <f ca="1">IF(AND($C83&lt;=3,$C83&lt;&gt;0),0,IF($C83=4,OFFSET(H83,-1,0)+1,OFFSET(H83,-1,0)))</f>
        <v>#REF!</v>
      </c>
      <c r="I83" t="e">
        <f ca="1">IF(AND($C83&lt;=4,$C83&lt;&gt;0),0,IF(AND($C83="S",$U83&gt;0),OFFSET(I83,-1,0)+1,OFFSET(I83,-1,0)))</f>
        <v>#REF!</v>
      </c>
      <c r="J83" t="e">
        <f t="shared" ca="1" si="17"/>
        <v>#REF!</v>
      </c>
      <c r="K83" t="e">
        <f ca="1">IF(OR($C83="S",$C83=0),0,MATCH(OFFSET($D83,0,$C83)+IF($C83&lt;&gt;1,1,COUNTIF([1]QCI!$A$13:$A$24,[1]ORÇAMENTO!E86)),OFFSET($D83,1,$C83,ROW($C$169)-ROW($C83)),0))</f>
        <v>#REF!</v>
      </c>
      <c r="L83" s="33" t="s">
        <v>226</v>
      </c>
      <c r="M83" s="34" t="s">
        <v>56</v>
      </c>
      <c r="N83" s="35" t="s">
        <v>101</v>
      </c>
      <c r="O83" s="36" t="s">
        <v>363</v>
      </c>
      <c r="P83" s="37" t="s">
        <v>320</v>
      </c>
      <c r="Q83" s="38">
        <v>0.53</v>
      </c>
      <c r="R83" s="39"/>
      <c r="S83" s="40" t="s">
        <v>10</v>
      </c>
      <c r="T83" s="38"/>
      <c r="U83" s="41"/>
      <c r="V83" s="42" t="s">
        <v>41</v>
      </c>
      <c r="W83" t="e">
        <f ca="1">IF(AND($C83="S",$U83&gt;0),IF(ISBLANK($V83),"RA",LEFT($V83,2)),"")</f>
        <v>#REF!</v>
      </c>
      <c r="X83" s="43" t="e">
        <f ca="1">IF($C83="S",IF($W83="CP",$U83,IF($W83="RA",(($U83)*[1]QCI!$AA$3),0)),SomaAgrup)</f>
        <v>#REF!</v>
      </c>
      <c r="Y83" s="44" t="e">
        <f ca="1">IF($C83="S",IF($W83="OU",ROUND($U83,2),0),SomaAgrup)</f>
        <v>#REF!</v>
      </c>
    </row>
    <row r="84" spans="1:25" ht="30" x14ac:dyDescent="0.25">
      <c r="A84" t="e">
        <f>CHOOSE(1+LOG(1+2*(ORÇAMENTO.Nivel="Meta")+4*(ORÇAMENTO.Nivel="Nível 2")+8*(ORÇAMENTO.Nivel="Nível 3")+16*(ORÇAMENTO.Nivel="Nível 4")+32*(ORÇAMENTO.Nivel="Serviço"),2),0,1,2,3,4,"S")</f>
        <v>#REF!</v>
      </c>
      <c r="B84" t="e">
        <f ca="1">IF(OR(C84="s",C84=0),OFFSET(B84,-1,0),C84)</f>
        <v>#REF!</v>
      </c>
      <c r="C84" t="e">
        <f ca="1">IF(OFFSET(C84,-1,0)="L",1,IF(OFFSET(C84,-1,0)=1,2,IF(OR(A84="s",A84=0),"S",IF(AND(OFFSET(C84,-1,0)=2,A84=4),3,IF(AND(OR(OFFSET(C84,-1,0)="s",OFFSET(C84,-1,0)=0),A84&lt;&gt;"s",A84&gt;OFFSET(B84,-1,0)),OFFSET(B84,-1,0),A84)))))</f>
        <v>#REF!</v>
      </c>
      <c r="D84" t="e">
        <f ca="1">IF(OR(C84="S",C84=0),0,IF(ISERROR(K84),J84,SMALL(J84:K84,1)))</f>
        <v>#REF!</v>
      </c>
      <c r="E84" t="e">
        <f ca="1">IF($C84=1,OFFSET(E84,-1,0)+MAX(1,COUNTIF([1]QCI!$A$13:$A$24,OFFSET([1]ORÇAMENTO!E87,-1,0))),OFFSET(E84,-1,0))</f>
        <v>#REF!</v>
      </c>
      <c r="F84" t="e">
        <f ca="1">IF($C84=1,0,IF($C84=2,OFFSET(F84,-1,0)+1,OFFSET(F84,-1,0)))</f>
        <v>#REF!</v>
      </c>
      <c r="G84" t="e">
        <f ca="1">IF(AND($C84&lt;=2,$C84&lt;&gt;0),0,IF($C84=3,OFFSET(G84,-1,0)+1,OFFSET(G84,-1,0)))</f>
        <v>#REF!</v>
      </c>
      <c r="H84" t="e">
        <f ca="1">IF(AND($C84&lt;=3,$C84&lt;&gt;0),0,IF($C84=4,OFFSET(H84,-1,0)+1,OFFSET(H84,-1,0)))</f>
        <v>#REF!</v>
      </c>
      <c r="I84" t="e">
        <f ca="1">IF(AND($C84&lt;=4,$C84&lt;&gt;0),0,IF(AND($C84="S",$U84&gt;0),OFFSET(I84,-1,0)+1,OFFSET(I84,-1,0)))</f>
        <v>#REF!</v>
      </c>
      <c r="J84" t="e">
        <f t="shared" ca="1" si="17"/>
        <v>#REF!</v>
      </c>
      <c r="K84" t="e">
        <f ca="1">IF(OR($C84="S",$C84=0),0,MATCH(OFFSET($D84,0,$C84)+IF($C84&lt;&gt;1,1,COUNTIF([1]QCI!$A$13:$A$24,[1]ORÇAMENTO!E87)),OFFSET($D84,1,$C84,ROW($C$169)-ROW($C84)),0))</f>
        <v>#REF!</v>
      </c>
      <c r="L84" s="33" t="s">
        <v>227</v>
      </c>
      <c r="M84" s="34" t="s">
        <v>56</v>
      </c>
      <c r="N84" s="35" t="s">
        <v>101</v>
      </c>
      <c r="O84" s="36" t="s">
        <v>363</v>
      </c>
      <c r="P84" s="37" t="s">
        <v>320</v>
      </c>
      <c r="Q84" s="38">
        <v>2.78</v>
      </c>
      <c r="R84" s="39"/>
      <c r="S84" s="40" t="s">
        <v>10</v>
      </c>
      <c r="T84" s="38"/>
      <c r="U84" s="41"/>
      <c r="V84" s="42" t="s">
        <v>41</v>
      </c>
      <c r="W84" t="e">
        <f ca="1">IF(AND($C84="S",$U84&gt;0),IF(ISBLANK($V84),"RA",LEFT($V84,2)),"")</f>
        <v>#REF!</v>
      </c>
      <c r="X84" s="43" t="e">
        <f ca="1">IF($C84="S",IF($W84="CP",$U84,IF($W84="RA",(($U84)*[1]QCI!$AA$3),0)),SomaAgrup)</f>
        <v>#REF!</v>
      </c>
      <c r="Y84" s="44" t="e">
        <f ca="1">IF($C84="S",IF($W84="OU",ROUND($U84,2),0),SomaAgrup)</f>
        <v>#REF!</v>
      </c>
    </row>
    <row r="85" spans="1:25" ht="30" x14ac:dyDescent="0.25">
      <c r="A85" t="e">
        <f>CHOOSE(1+LOG(1+2*(ORÇAMENTO.Nivel="Meta")+4*(ORÇAMENTO.Nivel="Nível 2")+8*(ORÇAMENTO.Nivel="Nível 3")+16*(ORÇAMENTO.Nivel="Nível 4")+32*(ORÇAMENTO.Nivel="Serviço"),2),0,1,2,3,4,"S")</f>
        <v>#REF!</v>
      </c>
      <c r="B85" t="e">
        <f ca="1">IF(OR(C85="s",C85=0),OFFSET(B85,-1,0),C85)</f>
        <v>#REF!</v>
      </c>
      <c r="C85" t="e">
        <f ca="1">IF(OFFSET(C85,-1,0)="L",1,IF(OFFSET(C85,-1,0)=1,2,IF(OR(A85="s",A85=0),"S",IF(AND(OFFSET(C85,-1,0)=2,A85=4),3,IF(AND(OR(OFFSET(C85,-1,0)="s",OFFSET(C85,-1,0)=0),A85&lt;&gt;"s",A85&gt;OFFSET(B85,-1,0)),OFFSET(B85,-1,0),A85)))))</f>
        <v>#REF!</v>
      </c>
      <c r="D85" t="e">
        <f ca="1">IF(OR(C85="S",C85=0),0,IF(ISERROR(K85),J85,SMALL(J85:K85,1)))</f>
        <v>#REF!</v>
      </c>
      <c r="E85" t="e">
        <f ca="1">IF($C85=1,OFFSET(E85,-1,0)+MAX(1,COUNTIF([1]QCI!$A$13:$A$24,OFFSET([1]ORÇAMENTO!E88,-1,0))),OFFSET(E85,-1,0))</f>
        <v>#REF!</v>
      </c>
      <c r="F85" t="e">
        <f ca="1">IF($C85=1,0,IF($C85=2,OFFSET(F85,-1,0)+1,OFFSET(F85,-1,0)))</f>
        <v>#REF!</v>
      </c>
      <c r="G85" t="e">
        <f ca="1">IF(AND($C85&lt;=2,$C85&lt;&gt;0),0,IF($C85=3,OFFSET(G85,-1,0)+1,OFFSET(G85,-1,0)))</f>
        <v>#REF!</v>
      </c>
      <c r="H85" t="e">
        <f ca="1">IF(AND($C85&lt;=3,$C85&lt;&gt;0),0,IF($C85=4,OFFSET(H85,-1,0)+1,OFFSET(H85,-1,0)))</f>
        <v>#REF!</v>
      </c>
      <c r="I85" t="e">
        <f ca="1">IF(AND($C85&lt;=4,$C85&lt;&gt;0),0,IF(AND($C85="S",$U85&gt;0),OFFSET(I85,-1,0)+1,OFFSET(I85,-1,0)))</f>
        <v>#REF!</v>
      </c>
      <c r="J85" t="e">
        <f t="shared" ca="1" si="17"/>
        <v>#REF!</v>
      </c>
      <c r="K85" t="e">
        <f ca="1">IF(OR($C85="S",$C85=0),0,MATCH(OFFSET($D85,0,$C85)+IF($C85&lt;&gt;1,1,COUNTIF([1]QCI!$A$13:$A$24,[1]ORÇAMENTO!E88)),OFFSET($D85,1,$C85,ROW($C$169)-ROW($C85)),0))</f>
        <v>#REF!</v>
      </c>
      <c r="L85" s="33" t="s">
        <v>228</v>
      </c>
      <c r="M85" s="34" t="s">
        <v>56</v>
      </c>
      <c r="N85" s="52" t="s">
        <v>102</v>
      </c>
      <c r="O85" s="36" t="s">
        <v>364</v>
      </c>
      <c r="P85" s="37" t="s">
        <v>320</v>
      </c>
      <c r="Q85" s="38">
        <v>27.93</v>
      </c>
      <c r="R85" s="39"/>
      <c r="S85" s="40" t="s">
        <v>10</v>
      </c>
      <c r="T85" s="38"/>
      <c r="U85" s="41"/>
      <c r="V85" s="42" t="s">
        <v>41</v>
      </c>
      <c r="W85" t="e">
        <f ca="1">IF(AND($C85="S",$U85&gt;0),IF(ISBLANK($V85),"RA",LEFT($V85,2)),"")</f>
        <v>#REF!</v>
      </c>
      <c r="X85" s="43" t="e">
        <f ca="1">IF($C85="S",IF($W85="CP",$U85,IF($W85="RA",(($U85)*[1]QCI!$AA$3),0)),SomaAgrup)</f>
        <v>#REF!</v>
      </c>
      <c r="Y85" s="44" t="e">
        <f ca="1">IF($C85="S",IF($W85="OU",ROUND($U85,2),0),SomaAgrup)</f>
        <v>#REF!</v>
      </c>
    </row>
    <row r="86" spans="1:25" ht="30" x14ac:dyDescent="0.25">
      <c r="A86" t="e">
        <f t="shared" si="16"/>
        <v>#REF!</v>
      </c>
      <c r="B86" t="e">
        <f t="shared" ca="1" si="10"/>
        <v>#REF!</v>
      </c>
      <c r="C86" t="e">
        <f t="shared" ca="1" si="11"/>
        <v>#REF!</v>
      </c>
      <c r="D86" t="e">
        <f t="shared" ca="1" si="12"/>
        <v>#REF!</v>
      </c>
      <c r="E86" t="e">
        <f ca="1">IF($C86=1,OFFSET(E86,-1,0)+MAX(1,COUNTIF([1]QCI!$A$13:$A$24,OFFSET([1]ORÇAMENTO!E89,-1,0))),OFFSET(E86,-1,0))</f>
        <v>#REF!</v>
      </c>
      <c r="F86" t="e">
        <f t="shared" ca="1" si="13"/>
        <v>#REF!</v>
      </c>
      <c r="G86" t="e">
        <f t="shared" ca="1" si="14"/>
        <v>#REF!</v>
      </c>
      <c r="H86" t="e">
        <f t="shared" ca="1" si="15"/>
        <v>#REF!</v>
      </c>
      <c r="I86" t="e">
        <f ca="1">IF(AND($C86&lt;=4,$C86&lt;&gt;0),0,IF(AND($C86="S",$U86&gt;0),OFFSET(I86,-1,0)+1,OFFSET(I86,-1,0)))</f>
        <v>#REF!</v>
      </c>
      <c r="J86" t="e">
        <f t="shared" ca="1" si="17"/>
        <v>#REF!</v>
      </c>
      <c r="K86" t="e">
        <f ca="1">IF(OR($C86="S",$C86=0),0,MATCH(OFFSET($D86,0,$C86)+IF($C86&lt;&gt;1,1,COUNTIF([1]QCI!$A$13:$A$24,[1]ORÇAMENTO!E89)),OFFSET($D86,1,$C86,ROW($C$169)-ROW($C86)),0))</f>
        <v>#REF!</v>
      </c>
      <c r="L86" s="33" t="s">
        <v>229</v>
      </c>
      <c r="M86" s="34" t="s">
        <v>56</v>
      </c>
      <c r="N86" s="35" t="s">
        <v>102</v>
      </c>
      <c r="O86" s="36" t="s">
        <v>364</v>
      </c>
      <c r="P86" s="37" t="s">
        <v>320</v>
      </c>
      <c r="Q86" s="38">
        <v>48</v>
      </c>
      <c r="R86" s="39"/>
      <c r="S86" s="40" t="s">
        <v>10</v>
      </c>
      <c r="T86" s="38"/>
      <c r="U86" s="41"/>
      <c r="V86" s="42" t="s">
        <v>41</v>
      </c>
      <c r="W86" t="e">
        <f ca="1">IF(AND($C86="S",$U86&gt;0),IF(ISBLANK($V86),"RA",LEFT($V86,2)),"")</f>
        <v>#REF!</v>
      </c>
      <c r="X86" s="43" t="e">
        <f ca="1">IF($C86="S",IF($W86="CP",$U86,IF($W86="RA",(($U86)*[1]QCI!$AA$3),0)),SomaAgrup)</f>
        <v>#REF!</v>
      </c>
      <c r="Y86" s="44" t="e">
        <f ca="1">IF($C86="S",IF($W86="OU",ROUND($U86,2),0),SomaAgrup)</f>
        <v>#REF!</v>
      </c>
    </row>
    <row r="87" spans="1:25" ht="30" x14ac:dyDescent="0.25">
      <c r="A87" t="e">
        <f t="shared" si="16"/>
        <v>#REF!</v>
      </c>
      <c r="B87" t="e">
        <f t="shared" ca="1" si="10"/>
        <v>#REF!</v>
      </c>
      <c r="C87" t="e">
        <f t="shared" ca="1" si="11"/>
        <v>#REF!</v>
      </c>
      <c r="D87" t="e">
        <f t="shared" ca="1" si="12"/>
        <v>#REF!</v>
      </c>
      <c r="E87" t="e">
        <f ca="1">IF($C87=1,OFFSET(E87,-1,0)+MAX(1,COUNTIF([1]QCI!$A$13:$A$24,OFFSET([1]ORÇAMENTO!E90,-1,0))),OFFSET(E87,-1,0))</f>
        <v>#REF!</v>
      </c>
      <c r="F87" t="e">
        <f t="shared" ca="1" si="13"/>
        <v>#REF!</v>
      </c>
      <c r="G87" t="e">
        <f t="shared" ca="1" si="14"/>
        <v>#REF!</v>
      </c>
      <c r="H87" t="e">
        <f t="shared" ca="1" si="15"/>
        <v>#REF!</v>
      </c>
      <c r="I87" t="e">
        <f ca="1">IF(AND($C87&lt;=4,$C87&lt;&gt;0),0,IF(AND($C87="S",$U87&gt;0),OFFSET(I87,-1,0)+1,OFFSET(I87,-1,0)))</f>
        <v>#REF!</v>
      </c>
      <c r="J87" t="e">
        <f t="shared" ca="1" si="17"/>
        <v>#REF!</v>
      </c>
      <c r="K87" t="e">
        <f ca="1">IF(OR($C87="S",$C87=0),0,MATCH(OFFSET($D87,0,$C87)+IF($C87&lt;&gt;1,1,COUNTIF([1]QCI!$A$13:$A$24,[1]ORÇAMENTO!E90)),OFFSET($D87,1,$C87,ROW($C$169)-ROW($C87)),0))</f>
        <v>#REF!</v>
      </c>
      <c r="L87" s="33" t="s">
        <v>230</v>
      </c>
      <c r="M87" s="34" t="s">
        <v>56</v>
      </c>
      <c r="N87" s="35" t="s">
        <v>103</v>
      </c>
      <c r="O87" s="36" t="s">
        <v>365</v>
      </c>
      <c r="P87" s="37" t="s">
        <v>323</v>
      </c>
      <c r="Q87" s="38">
        <v>7</v>
      </c>
      <c r="R87" s="39"/>
      <c r="S87" s="40" t="s">
        <v>10</v>
      </c>
      <c r="T87" s="38"/>
      <c r="U87" s="41"/>
      <c r="V87" s="42" t="s">
        <v>41</v>
      </c>
      <c r="W87" t="e">
        <f ca="1">IF(AND($C87="S",$U87&gt;0),IF(ISBLANK($V87),"RA",LEFT($V87,2)),"")</f>
        <v>#REF!</v>
      </c>
      <c r="X87" s="43" t="e">
        <f ca="1">IF($C87="S",IF($W87="CP",$U87,IF($W87="RA",(($U87)*[1]QCI!$AA$3),0)),SomaAgrup)</f>
        <v>#REF!</v>
      </c>
      <c r="Y87" s="44" t="e">
        <f ca="1">IF($C87="S",IF($W87="OU",ROUND($U87,2),0),SomaAgrup)</f>
        <v>#REF!</v>
      </c>
    </row>
    <row r="88" spans="1:25" ht="30" x14ac:dyDescent="0.25">
      <c r="A88" t="e">
        <f>CHOOSE(1+LOG(1+2*(ORÇAMENTO.Nivel="Meta")+4*(ORÇAMENTO.Nivel="Nível 2")+8*(ORÇAMENTO.Nivel="Nível 3")+16*(ORÇAMENTO.Nivel="Nível 4")+32*(ORÇAMENTO.Nivel="Serviço"),2),0,1,2,3,4,"S")</f>
        <v>#REF!</v>
      </c>
      <c r="B88" t="e">
        <f ca="1">IF(OR(C88="s",C88=0),OFFSET(B88,-1,0),C88)</f>
        <v>#REF!</v>
      </c>
      <c r="C88" t="e">
        <f ca="1">IF(OFFSET(C88,-1,0)="L",1,IF(OFFSET(C88,-1,0)=1,2,IF(OR(A88="s",A88=0),"S",IF(AND(OFFSET(C88,-1,0)=2,A88=4),3,IF(AND(OR(OFFSET(C88,-1,0)="s",OFFSET(C88,-1,0)=0),A88&lt;&gt;"s",A88&gt;OFFSET(B88,-1,0)),OFFSET(B88,-1,0),A88)))))</f>
        <v>#REF!</v>
      </c>
      <c r="D88" t="e">
        <f ca="1">IF(OR(C88="S",C88=0),0,IF(ISERROR(K88),J88,SMALL(J88:K88,1)))</f>
        <v>#REF!</v>
      </c>
      <c r="E88" t="e">
        <f ca="1">IF($C88=1,OFFSET(E88,-1,0)+MAX(1,COUNTIF([1]QCI!$A$13:$A$24,OFFSET([1]ORÇAMENTO!E91,-1,0))),OFFSET(E88,-1,0))</f>
        <v>#REF!</v>
      </c>
      <c r="F88" t="e">
        <f ca="1">IF($C88=1,0,IF($C88=2,OFFSET(F88,-1,0)+1,OFFSET(F88,-1,0)))</f>
        <v>#REF!</v>
      </c>
      <c r="G88" t="e">
        <f ca="1">IF(AND($C88&lt;=2,$C88&lt;&gt;0),0,IF($C88=3,OFFSET(G88,-1,0)+1,OFFSET(G88,-1,0)))</f>
        <v>#REF!</v>
      </c>
      <c r="H88" t="e">
        <f ca="1">IF(AND($C88&lt;=3,$C88&lt;&gt;0),0,IF($C88=4,OFFSET(H88,-1,0)+1,OFFSET(H88,-1,0)))</f>
        <v>#REF!</v>
      </c>
      <c r="I88" t="e">
        <f ca="1">IF(AND($C88&lt;=4,$C88&lt;&gt;0),0,IF(AND($C88="S",$U88&gt;0),OFFSET(I88,-1,0)+1,OFFSET(I88,-1,0)))</f>
        <v>#REF!</v>
      </c>
      <c r="J88" t="e">
        <f t="shared" ca="1" si="17"/>
        <v>#REF!</v>
      </c>
      <c r="K88" t="e">
        <f ca="1">IF(OR($C88="S",$C88=0),0,MATCH(OFFSET($D88,0,$C88)+IF($C88&lt;&gt;1,1,COUNTIF([1]QCI!$A$13:$A$24,[1]ORÇAMENTO!E91)),OFFSET($D88,1,$C88,ROW($C$169)-ROW($C88)),0))</f>
        <v>#REF!</v>
      </c>
      <c r="L88" s="33" t="s">
        <v>231</v>
      </c>
      <c r="M88" s="34" t="s">
        <v>56</v>
      </c>
      <c r="N88" s="35" t="s">
        <v>103</v>
      </c>
      <c r="O88" s="36" t="s">
        <v>365</v>
      </c>
      <c r="P88" s="37" t="s">
        <v>323</v>
      </c>
      <c r="Q88" s="38">
        <v>3</v>
      </c>
      <c r="R88" s="39"/>
      <c r="S88" s="40" t="s">
        <v>10</v>
      </c>
      <c r="T88" s="38"/>
      <c r="U88" s="41"/>
      <c r="V88" s="42" t="s">
        <v>41</v>
      </c>
      <c r="W88" t="e">
        <f ca="1">IF(AND($C88="S",$U88&gt;0),IF(ISBLANK($V88),"RA",LEFT($V88,2)),"")</f>
        <v>#REF!</v>
      </c>
      <c r="X88" s="43" t="e">
        <f ca="1">IF($C88="S",IF($W88="CP",$U88,IF($W88="RA",(($U88)*[1]QCI!$AA$3),0)),SomaAgrup)</f>
        <v>#REF!</v>
      </c>
      <c r="Y88" s="44" t="e">
        <f ca="1">IF($C88="S",IF($W88="OU",ROUND($U88,2),0),SomaAgrup)</f>
        <v>#REF!</v>
      </c>
    </row>
    <row r="89" spans="1:25" ht="30" x14ac:dyDescent="0.25">
      <c r="A89" t="e">
        <f t="shared" si="16"/>
        <v>#REF!</v>
      </c>
      <c r="B89" t="e">
        <f t="shared" ca="1" si="10"/>
        <v>#REF!</v>
      </c>
      <c r="C89" t="e">
        <f t="shared" ca="1" si="11"/>
        <v>#REF!</v>
      </c>
      <c r="D89" t="e">
        <f t="shared" ca="1" si="12"/>
        <v>#REF!</v>
      </c>
      <c r="E89" t="e">
        <f ca="1">IF($C89=1,OFFSET(E89,-1,0)+MAX(1,COUNTIF([1]QCI!$A$13:$A$24,OFFSET([1]ORÇAMENTO!E92,-1,0))),OFFSET(E89,-1,0))</f>
        <v>#REF!</v>
      </c>
      <c r="F89" t="e">
        <f t="shared" ca="1" si="13"/>
        <v>#REF!</v>
      </c>
      <c r="G89" t="e">
        <f t="shared" ca="1" si="14"/>
        <v>#REF!</v>
      </c>
      <c r="H89" t="e">
        <f t="shared" ca="1" si="15"/>
        <v>#REF!</v>
      </c>
      <c r="I89" t="e">
        <f ca="1">IF(AND($C89&lt;=4,$C89&lt;&gt;0),0,IF(AND($C89="S",$U89&gt;0),OFFSET(I89,-1,0)+1,OFFSET(I89,-1,0)))</f>
        <v>#REF!</v>
      </c>
      <c r="J89" t="e">
        <f t="shared" ca="1" si="17"/>
        <v>#REF!</v>
      </c>
      <c r="K89" t="e">
        <f ca="1">IF(OR($C89="S",$C89=0),0,MATCH(OFFSET($D89,0,$C89)+IF($C89&lt;&gt;1,1,COUNTIF([1]QCI!$A$13:$A$24,[1]ORÇAMENTO!E92)),OFFSET($D89,1,$C89,ROW($C$169)-ROW($C89)),0))</f>
        <v>#REF!</v>
      </c>
      <c r="L89" s="33" t="s">
        <v>232</v>
      </c>
      <c r="M89" s="34" t="s">
        <v>56</v>
      </c>
      <c r="N89" s="35" t="s">
        <v>104</v>
      </c>
      <c r="O89" s="36" t="s">
        <v>366</v>
      </c>
      <c r="P89" s="37" t="s">
        <v>323</v>
      </c>
      <c r="Q89" s="38">
        <v>56</v>
      </c>
      <c r="R89" s="39"/>
      <c r="S89" s="40" t="s">
        <v>10</v>
      </c>
      <c r="T89" s="38"/>
      <c r="U89" s="41"/>
      <c r="V89" s="42" t="s">
        <v>41</v>
      </c>
      <c r="W89" t="e">
        <f ca="1">IF(AND($C89="S",$U89&gt;0),IF(ISBLANK($V89),"RA",LEFT($V89,2)),"")</f>
        <v>#REF!</v>
      </c>
      <c r="X89" s="43" t="e">
        <f ca="1">IF($C89="S",IF($W89="CP",$U89,IF($W89="RA",(($U89)*[1]QCI!$AA$3),0)),SomaAgrup)</f>
        <v>#REF!</v>
      </c>
      <c r="Y89" s="44" t="e">
        <f ca="1">IF($C89="S",IF($W89="OU",ROUND($U89,2),0),SomaAgrup)</f>
        <v>#REF!</v>
      </c>
    </row>
    <row r="90" spans="1:25" x14ac:dyDescent="0.25">
      <c r="A90" t="e">
        <f t="shared" si="16"/>
        <v>#REF!</v>
      </c>
      <c r="B90" t="e">
        <f t="shared" ca="1" si="10"/>
        <v>#REF!</v>
      </c>
      <c r="C90" t="e">
        <f t="shared" ca="1" si="11"/>
        <v>#REF!</v>
      </c>
      <c r="D90" t="e">
        <f t="shared" ca="1" si="12"/>
        <v>#REF!</v>
      </c>
      <c r="E90" t="e">
        <f ca="1">IF($C90=1,OFFSET(E90,-1,0)+MAX(1,COUNTIF([1]QCI!$A$13:$A$24,OFFSET([1]ORÇAMENTO!E93,-1,0))),OFFSET(E90,-1,0))</f>
        <v>#REF!</v>
      </c>
      <c r="F90" t="e">
        <f t="shared" ca="1" si="13"/>
        <v>#REF!</v>
      </c>
      <c r="G90" t="e">
        <f t="shared" ca="1" si="14"/>
        <v>#REF!</v>
      </c>
      <c r="H90" t="e">
        <f t="shared" ca="1" si="15"/>
        <v>#REF!</v>
      </c>
      <c r="I90" t="e">
        <f ca="1">IF(AND($C90&lt;=4,$C90&lt;&gt;0),0,IF(AND($C90="S",$U90&gt;0),OFFSET(I90,-1,0)+1,OFFSET(I90,-1,0)))</f>
        <v>#REF!</v>
      </c>
      <c r="J90" t="e">
        <f t="shared" ca="1" si="17"/>
        <v>#REF!</v>
      </c>
      <c r="K90" t="e">
        <f ca="1">IF(OR($C90="S",$C90=0),0,MATCH(OFFSET($D90,0,$C90)+IF($C90&lt;&gt;1,1,COUNTIF([1]QCI!$A$13:$A$24,[1]ORÇAMENTO!E93)),OFFSET($D90,1,$C90,ROW($C$169)-ROW($C90)),0))</f>
        <v>#REF!</v>
      </c>
      <c r="L90" s="70" t="s">
        <v>233</v>
      </c>
      <c r="M90" s="71" t="s">
        <v>40</v>
      </c>
      <c r="N90" s="72"/>
      <c r="O90" s="73" t="s">
        <v>105</v>
      </c>
      <c r="P90" s="74" t="s">
        <v>316</v>
      </c>
      <c r="Q90" s="75">
        <v>0</v>
      </c>
      <c r="R90" s="76"/>
      <c r="S90" s="77" t="s">
        <v>10</v>
      </c>
      <c r="T90" s="75"/>
      <c r="U90" s="78"/>
      <c r="V90" s="42" t="s">
        <v>41</v>
      </c>
      <c r="W90" t="e">
        <f ca="1">IF(AND($C90="S",$U90&gt;0),IF(ISBLANK($V90),"RA",LEFT($V90,2)),"")</f>
        <v>#REF!</v>
      </c>
      <c r="X90" s="43" t="e">
        <f ca="1">IF($C90="S",IF($W90="CP",$U90,IF($W90="RA",(($U90)*[1]QCI!$AA$3),0)),SomaAgrup)</f>
        <v>#REF!</v>
      </c>
      <c r="Y90" s="44" t="e">
        <f ca="1">IF($C90="S",IF($W90="OU",ROUND($U90,2),0),SomaAgrup)</f>
        <v>#REF!</v>
      </c>
    </row>
    <row r="91" spans="1:25" x14ac:dyDescent="0.25">
      <c r="A91" t="e">
        <f t="shared" si="16"/>
        <v>#REF!</v>
      </c>
      <c r="B91" t="e">
        <f t="shared" ca="1" si="10"/>
        <v>#REF!</v>
      </c>
      <c r="C91" t="e">
        <f t="shared" ca="1" si="11"/>
        <v>#REF!</v>
      </c>
      <c r="D91" t="e">
        <f t="shared" ca="1" si="12"/>
        <v>#REF!</v>
      </c>
      <c r="E91" t="e">
        <f ca="1">IF($C91=1,OFFSET(E91,-1,0)+MAX(1,COUNTIF([1]QCI!$A$13:$A$24,OFFSET([1]ORÇAMENTO!E94,-1,0))),OFFSET(E91,-1,0))</f>
        <v>#REF!</v>
      </c>
      <c r="F91" t="e">
        <f t="shared" ca="1" si="13"/>
        <v>#REF!</v>
      </c>
      <c r="G91" t="e">
        <f t="shared" ca="1" si="14"/>
        <v>#REF!</v>
      </c>
      <c r="H91" t="e">
        <f t="shared" ca="1" si="15"/>
        <v>#REF!</v>
      </c>
      <c r="I91" t="e">
        <f ca="1">IF(AND($C91&lt;=4,$C91&lt;&gt;0),0,IF(AND($C91="S",$U91&gt;0),OFFSET(I91,-1,0)+1,OFFSET(I91,-1,0)))</f>
        <v>#REF!</v>
      </c>
      <c r="J91" t="e">
        <f t="shared" ca="1" si="17"/>
        <v>#REF!</v>
      </c>
      <c r="K91" t="e">
        <f ca="1">IF(OR($C91="S",$C91=0),0,MATCH(OFFSET($D91,0,$C91)+IF($C91&lt;&gt;1,1,COUNTIF([1]QCI!$A$13:$A$24,[1]ORÇAMENTO!E94)),OFFSET($D91,1,$C91,ROW($C$169)-ROW($C91)),0))</f>
        <v>#REF!</v>
      </c>
      <c r="L91" s="33" t="s">
        <v>234</v>
      </c>
      <c r="M91" s="34" t="s">
        <v>56</v>
      </c>
      <c r="N91" s="35" t="s">
        <v>106</v>
      </c>
      <c r="O91" s="36" t="s">
        <v>367</v>
      </c>
      <c r="P91" s="37" t="s">
        <v>320</v>
      </c>
      <c r="Q91" s="38">
        <v>3.46</v>
      </c>
      <c r="R91" s="39"/>
      <c r="S91" s="40" t="s">
        <v>10</v>
      </c>
      <c r="T91" s="38"/>
      <c r="U91" s="41"/>
      <c r="V91" s="42" t="s">
        <v>41</v>
      </c>
      <c r="W91" t="e">
        <f ca="1">IF(AND($C91="S",$U91&gt;0),IF(ISBLANK($V91),"RA",LEFT($V91,2)),"")</f>
        <v>#REF!</v>
      </c>
      <c r="X91" s="43" t="e">
        <f ca="1">IF($C91="S",IF($W91="CP",$U91,IF($W91="RA",(($U91)*[1]QCI!$AA$3),0)),SomaAgrup)</f>
        <v>#REF!</v>
      </c>
      <c r="Y91" s="44" t="e">
        <f ca="1">IF($C91="S",IF($W91="OU",ROUND($U91,2),0),SomaAgrup)</f>
        <v>#REF!</v>
      </c>
    </row>
    <row r="92" spans="1:25" ht="45" x14ac:dyDescent="0.25">
      <c r="A92" t="e">
        <f t="shared" si="16"/>
        <v>#REF!</v>
      </c>
      <c r="B92" t="e">
        <f t="shared" ca="1" si="10"/>
        <v>#REF!</v>
      </c>
      <c r="C92" t="e">
        <f t="shared" ca="1" si="11"/>
        <v>#REF!</v>
      </c>
      <c r="D92" t="e">
        <f t="shared" ca="1" si="12"/>
        <v>#REF!</v>
      </c>
      <c r="E92" t="e">
        <f ca="1">IF($C92=1,OFFSET(E92,-1,0)+MAX(1,COUNTIF([1]QCI!$A$13:$A$24,OFFSET([1]ORÇAMENTO!E95,-1,0))),OFFSET(E92,-1,0))</f>
        <v>#REF!</v>
      </c>
      <c r="F92" t="e">
        <f t="shared" ca="1" si="13"/>
        <v>#REF!</v>
      </c>
      <c r="G92" t="e">
        <f t="shared" ca="1" si="14"/>
        <v>#REF!</v>
      </c>
      <c r="H92" t="e">
        <f t="shared" ca="1" si="15"/>
        <v>#REF!</v>
      </c>
      <c r="I92" t="e">
        <f ca="1">IF(AND($C92&lt;=4,$C92&lt;&gt;0),0,IF(AND($C92="S",$U92&gt;0),OFFSET(I92,-1,0)+1,OFFSET(I92,-1,0)))</f>
        <v>#REF!</v>
      </c>
      <c r="J92" t="e">
        <f t="shared" ca="1" si="17"/>
        <v>#REF!</v>
      </c>
      <c r="K92" t="e">
        <f ca="1">IF(OR($C92="S",$C92=0),0,MATCH(OFFSET($D92,0,$C92)+IF($C92&lt;&gt;1,1,COUNTIF([1]QCI!$A$13:$A$24,[1]ORÇAMENTO!E95)),OFFSET($D92,1,$C92,ROW($C$169)-ROW($C92)),0))</f>
        <v>#REF!</v>
      </c>
      <c r="L92" s="33" t="s">
        <v>235</v>
      </c>
      <c r="M92" s="34" t="s">
        <v>56</v>
      </c>
      <c r="N92" s="35" t="s">
        <v>107</v>
      </c>
      <c r="O92" s="36" t="s">
        <v>368</v>
      </c>
      <c r="P92" s="37" t="s">
        <v>323</v>
      </c>
      <c r="Q92" s="38">
        <v>16</v>
      </c>
      <c r="R92" s="39"/>
      <c r="S92" s="40" t="s">
        <v>10</v>
      </c>
      <c r="T92" s="38"/>
      <c r="U92" s="41"/>
      <c r="V92" s="42" t="s">
        <v>41</v>
      </c>
      <c r="W92" t="e">
        <f ca="1">IF(AND($C92="S",$U92&gt;0),IF(ISBLANK($V92),"RA",LEFT($V92,2)),"")</f>
        <v>#REF!</v>
      </c>
      <c r="X92" s="43" t="e">
        <f ca="1">IF($C92="S",IF($W92="CP",$U92,IF($W92="RA",(($U92)*[1]QCI!$AA$3),0)),SomaAgrup)</f>
        <v>#REF!</v>
      </c>
      <c r="Y92" s="44" t="e">
        <f ca="1">IF($C92="S",IF($W92="OU",ROUND($U92,2),0),SomaAgrup)</f>
        <v>#REF!</v>
      </c>
    </row>
    <row r="93" spans="1:25" x14ac:dyDescent="0.25">
      <c r="A93" t="e">
        <f t="shared" si="16"/>
        <v>#REF!</v>
      </c>
      <c r="B93" t="e">
        <f t="shared" ca="1" si="10"/>
        <v>#REF!</v>
      </c>
      <c r="C93" t="e">
        <f t="shared" ca="1" si="11"/>
        <v>#REF!</v>
      </c>
      <c r="D93" t="e">
        <f t="shared" ca="1" si="12"/>
        <v>#REF!</v>
      </c>
      <c r="E93" t="e">
        <f ca="1">IF($C93=1,OFFSET(E93,-1,0)+MAX(1,COUNTIF([1]QCI!$A$13:$A$24,OFFSET([1]ORÇAMENTO!E96,-1,0))),OFFSET(E93,-1,0))</f>
        <v>#REF!</v>
      </c>
      <c r="F93" t="e">
        <f t="shared" ca="1" si="13"/>
        <v>#REF!</v>
      </c>
      <c r="G93" t="e">
        <f t="shared" ca="1" si="14"/>
        <v>#REF!</v>
      </c>
      <c r="H93" t="e">
        <f t="shared" ca="1" si="15"/>
        <v>#REF!</v>
      </c>
      <c r="I93" t="e">
        <f ca="1">IF(AND($C93&lt;=4,$C93&lt;&gt;0),0,IF(AND($C93="S",$U93&gt;0),OFFSET(I93,-1,0)+1,OFFSET(I93,-1,0)))</f>
        <v>#REF!</v>
      </c>
      <c r="J93" t="e">
        <f t="shared" ca="1" si="17"/>
        <v>#REF!</v>
      </c>
      <c r="K93" t="e">
        <f ca="1">IF(OR($C93="S",$C93=0),0,MATCH(OFFSET($D93,0,$C93)+IF($C93&lt;&gt;1,1,COUNTIF([1]QCI!$A$13:$A$24,[1]ORÇAMENTO!E96)),OFFSET($D93,1,$C93,ROW($C$169)-ROW($C93)),0))</f>
        <v>#REF!</v>
      </c>
      <c r="L93" s="70" t="s">
        <v>236</v>
      </c>
      <c r="M93" s="71" t="s">
        <v>40</v>
      </c>
      <c r="N93" s="72"/>
      <c r="O93" s="73" t="s">
        <v>108</v>
      </c>
      <c r="P93" s="74" t="s">
        <v>316</v>
      </c>
      <c r="Q93" s="75">
        <v>0</v>
      </c>
      <c r="R93" s="76"/>
      <c r="S93" s="77" t="s">
        <v>10</v>
      </c>
      <c r="T93" s="75"/>
      <c r="U93" s="78"/>
      <c r="V93" s="42" t="s">
        <v>41</v>
      </c>
      <c r="W93" t="e">
        <f ca="1">IF(AND($C93="S",$U93&gt;0),IF(ISBLANK($V93),"RA",LEFT($V93,2)),"")</f>
        <v>#REF!</v>
      </c>
      <c r="X93" s="43" t="e">
        <f ca="1">IF($C93="S",IF($W93="CP",$U93,IF($W93="RA",(($U93)*[1]QCI!$AA$3),0)),SomaAgrup)</f>
        <v>#REF!</v>
      </c>
      <c r="Y93" s="44" t="e">
        <f ca="1">IF($C93="S",IF($W93="OU",ROUND($U93,2),0),SomaAgrup)</f>
        <v>#REF!</v>
      </c>
    </row>
    <row r="94" spans="1:25" ht="30" x14ac:dyDescent="0.25">
      <c r="A94" t="e">
        <f t="shared" si="16"/>
        <v>#REF!</v>
      </c>
      <c r="B94" t="e">
        <f t="shared" ca="1" si="10"/>
        <v>#REF!</v>
      </c>
      <c r="C94" t="e">
        <f t="shared" ca="1" si="11"/>
        <v>#REF!</v>
      </c>
      <c r="D94" t="e">
        <f t="shared" ca="1" si="12"/>
        <v>#REF!</v>
      </c>
      <c r="E94" t="e">
        <f ca="1">IF($C94=1,OFFSET(E94,-1,0)+MAX(1,COUNTIF([1]QCI!$A$13:$A$24,OFFSET([1]ORÇAMENTO!E97,-1,0))),OFFSET(E94,-1,0))</f>
        <v>#REF!</v>
      </c>
      <c r="F94" t="e">
        <f t="shared" ca="1" si="13"/>
        <v>#REF!</v>
      </c>
      <c r="G94" t="e">
        <f t="shared" ca="1" si="14"/>
        <v>#REF!</v>
      </c>
      <c r="H94" t="e">
        <f t="shared" ca="1" si="15"/>
        <v>#REF!</v>
      </c>
      <c r="I94" t="e">
        <f ca="1">IF(AND($C94&lt;=4,$C94&lt;&gt;0),0,IF(AND($C94="S",$U94&gt;0),OFFSET(I94,-1,0)+1,OFFSET(I94,-1,0)))</f>
        <v>#REF!</v>
      </c>
      <c r="J94" t="e">
        <f t="shared" ca="1" si="17"/>
        <v>#REF!</v>
      </c>
      <c r="K94" t="e">
        <f ca="1">IF(OR($C94="S",$C94=0),0,MATCH(OFFSET($D94,0,$C94)+IF($C94&lt;&gt;1,1,COUNTIF([1]QCI!$A$13:$A$24,[1]ORÇAMENTO!E97)),OFFSET($D94,1,$C94,ROW($C$169)-ROW($C94)),0))</f>
        <v>#REF!</v>
      </c>
      <c r="L94" s="33" t="s">
        <v>237</v>
      </c>
      <c r="M94" s="34" t="s">
        <v>48</v>
      </c>
      <c r="N94" s="35" t="s">
        <v>109</v>
      </c>
      <c r="O94" s="36" t="s">
        <v>369</v>
      </c>
      <c r="P94" s="37" t="s">
        <v>323</v>
      </c>
      <c r="Q94" s="38">
        <v>2</v>
      </c>
      <c r="R94" s="39"/>
      <c r="S94" s="40" t="s">
        <v>10</v>
      </c>
      <c r="T94" s="38"/>
      <c r="U94" s="41"/>
      <c r="V94" s="42" t="s">
        <v>41</v>
      </c>
      <c r="W94" t="e">
        <f ca="1">IF(AND($C94="S",$U94&gt;0),IF(ISBLANK($V94),"RA",LEFT($V94,2)),"")</f>
        <v>#REF!</v>
      </c>
      <c r="X94" s="43" t="e">
        <f ca="1">IF($C94="S",IF($W94="CP",$U94,IF($W94="RA",(($U94)*[1]QCI!$AA$3),0)),SomaAgrup)</f>
        <v>#REF!</v>
      </c>
      <c r="Y94" s="44" t="e">
        <f ca="1">IF($C94="S",IF($W94="OU",ROUND($U94,2),0),SomaAgrup)</f>
        <v>#REF!</v>
      </c>
    </row>
    <row r="95" spans="1:25" ht="30" x14ac:dyDescent="0.25">
      <c r="A95" t="e">
        <f t="shared" si="16"/>
        <v>#REF!</v>
      </c>
      <c r="B95" t="e">
        <f t="shared" ca="1" si="10"/>
        <v>#REF!</v>
      </c>
      <c r="C95" t="e">
        <f t="shared" ca="1" si="11"/>
        <v>#REF!</v>
      </c>
      <c r="D95" t="e">
        <f t="shared" ca="1" si="12"/>
        <v>#REF!</v>
      </c>
      <c r="E95" t="e">
        <f ca="1">IF($C95=1,OFFSET(E95,-1,0)+MAX(1,COUNTIF([1]QCI!$A$13:$A$24,OFFSET([1]ORÇAMENTO!E98,-1,0))),OFFSET(E95,-1,0))</f>
        <v>#REF!</v>
      </c>
      <c r="F95" t="e">
        <f t="shared" ca="1" si="13"/>
        <v>#REF!</v>
      </c>
      <c r="G95" t="e">
        <f t="shared" ca="1" si="14"/>
        <v>#REF!</v>
      </c>
      <c r="H95" t="e">
        <f t="shared" ca="1" si="15"/>
        <v>#REF!</v>
      </c>
      <c r="I95" t="e">
        <f ca="1">IF(AND($C95&lt;=4,$C95&lt;&gt;0),0,IF(AND($C95="S",$U95&gt;0),OFFSET(I95,-1,0)+1,OFFSET(I95,-1,0)))</f>
        <v>#REF!</v>
      </c>
      <c r="J95" t="e">
        <f t="shared" ca="1" si="17"/>
        <v>#REF!</v>
      </c>
      <c r="K95" t="e">
        <f ca="1">IF(OR($C95="S",$C95=0),0,MATCH(OFFSET($D95,0,$C95)+IF($C95&lt;&gt;1,1,COUNTIF([1]QCI!$A$13:$A$24,[1]ORÇAMENTO!E98)),OFFSET($D95,1,$C95,ROW($C$169)-ROW($C95)),0))</f>
        <v>#REF!</v>
      </c>
      <c r="L95" s="33" t="s">
        <v>238</v>
      </c>
      <c r="M95" s="34" t="s">
        <v>48</v>
      </c>
      <c r="N95" s="35" t="s">
        <v>110</v>
      </c>
      <c r="O95" s="36" t="s">
        <v>370</v>
      </c>
      <c r="P95" s="37" t="s">
        <v>323</v>
      </c>
      <c r="Q95" s="38">
        <v>2</v>
      </c>
      <c r="R95" s="39"/>
      <c r="S95" s="40" t="s">
        <v>10</v>
      </c>
      <c r="T95" s="38"/>
      <c r="U95" s="41"/>
      <c r="V95" s="42" t="s">
        <v>41</v>
      </c>
      <c r="W95" t="e">
        <f ca="1">IF(AND($C95="S",$U95&gt;0),IF(ISBLANK($V95),"RA",LEFT($V95,2)),"")</f>
        <v>#REF!</v>
      </c>
      <c r="X95" s="43" t="e">
        <f ca="1">IF($C95="S",IF($W95="CP",$U95,IF($W95="RA",(($U95)*[1]QCI!$AA$3),0)),SomaAgrup)</f>
        <v>#REF!</v>
      </c>
      <c r="Y95" s="44" t="e">
        <f ca="1">IF($C95="S",IF($W95="OU",ROUND($U95,2),0),SomaAgrup)</f>
        <v>#REF!</v>
      </c>
    </row>
    <row r="96" spans="1:25" x14ac:dyDescent="0.25">
      <c r="A96" t="e">
        <f t="shared" ref="A96:A149" si="18">CHOOSE(1+LOG(1+2*(ORÇAMENTO.Nivel="Meta")+4*(ORÇAMENTO.Nivel="Nível 2")+8*(ORÇAMENTO.Nivel="Nível 3")+16*(ORÇAMENTO.Nivel="Nível 4")+32*(ORÇAMENTO.Nivel="Serviço"),2),0,1,2,3,4,"S")</f>
        <v>#REF!</v>
      </c>
      <c r="B96" t="e">
        <f t="shared" ca="1" si="10"/>
        <v>#REF!</v>
      </c>
      <c r="C96" t="e">
        <f t="shared" ca="1" si="11"/>
        <v>#REF!</v>
      </c>
      <c r="D96" t="e">
        <f t="shared" ca="1" si="12"/>
        <v>#REF!</v>
      </c>
      <c r="E96" t="e">
        <f ca="1">IF($C96=1,OFFSET(E96,-1,0)+MAX(1,COUNTIF([1]QCI!$A$13:$A$24,OFFSET([1]ORÇAMENTO!E99,-1,0))),OFFSET(E96,-1,0))</f>
        <v>#REF!</v>
      </c>
      <c r="F96" t="e">
        <f t="shared" ca="1" si="13"/>
        <v>#REF!</v>
      </c>
      <c r="G96" t="e">
        <f t="shared" ca="1" si="14"/>
        <v>#REF!</v>
      </c>
      <c r="H96" t="e">
        <f t="shared" ca="1" si="15"/>
        <v>#REF!</v>
      </c>
      <c r="I96" t="e">
        <f ca="1">IF(AND($C96&lt;=4,$C96&lt;&gt;0),0,IF(AND($C96="S",$U96&gt;0),OFFSET(I96,-1,0)+1,OFFSET(I96,-1,0)))</f>
        <v>#REF!</v>
      </c>
      <c r="J96" t="e">
        <f t="shared" ca="1" si="17"/>
        <v>#REF!</v>
      </c>
      <c r="K96" t="e">
        <f ca="1">IF(OR($C96="S",$C96=0),0,MATCH(OFFSET($D96,0,$C96)+IF($C96&lt;&gt;1,1,COUNTIF([1]QCI!$A$13:$A$24,[1]ORÇAMENTO!E99)),OFFSET($D96,1,$C96,ROW($C$169)-ROW($C96)),0))</f>
        <v>#REF!</v>
      </c>
      <c r="L96" s="70" t="s">
        <v>239</v>
      </c>
      <c r="M96" s="71" t="s">
        <v>40</v>
      </c>
      <c r="N96" s="72"/>
      <c r="O96" s="73" t="s">
        <v>111</v>
      </c>
      <c r="P96" s="74" t="s">
        <v>316</v>
      </c>
      <c r="Q96" s="75">
        <v>0</v>
      </c>
      <c r="R96" s="76"/>
      <c r="S96" s="77" t="s">
        <v>10</v>
      </c>
      <c r="T96" s="75"/>
      <c r="U96" s="78"/>
      <c r="V96" s="42" t="s">
        <v>41</v>
      </c>
      <c r="W96" t="e">
        <f ca="1">IF(AND($C96="S",$U96&gt;0),IF(ISBLANK($V96),"RA",LEFT($V96,2)),"")</f>
        <v>#REF!</v>
      </c>
      <c r="X96" s="43" t="e">
        <f ca="1">IF($C96="S",IF($W96="CP",$U96,IF($W96="RA",(($U96)*[1]QCI!$AA$3),0)),SomaAgrup)</f>
        <v>#REF!</v>
      </c>
      <c r="Y96" s="44" t="e">
        <f ca="1">IF($C96="S",IF($W96="OU",ROUND($U96,2),0),SomaAgrup)</f>
        <v>#REF!</v>
      </c>
    </row>
    <row r="97" spans="1:25" x14ac:dyDescent="0.25">
      <c r="A97" t="e">
        <f t="shared" si="18"/>
        <v>#REF!</v>
      </c>
      <c r="B97" t="e">
        <f t="shared" ca="1" si="10"/>
        <v>#REF!</v>
      </c>
      <c r="C97" t="e">
        <f t="shared" ca="1" si="11"/>
        <v>#REF!</v>
      </c>
      <c r="D97" t="e">
        <f t="shared" ca="1" si="12"/>
        <v>#REF!</v>
      </c>
      <c r="E97" t="e">
        <f ca="1">IF($C97=1,OFFSET(E97,-1,0)+MAX(1,COUNTIF([1]QCI!$A$13:$A$24,OFFSET([1]ORÇAMENTO!E100,-1,0))),OFFSET(E97,-1,0))</f>
        <v>#REF!</v>
      </c>
      <c r="F97" t="e">
        <f t="shared" ca="1" si="13"/>
        <v>#REF!</v>
      </c>
      <c r="G97" t="e">
        <f t="shared" ca="1" si="14"/>
        <v>#REF!</v>
      </c>
      <c r="H97" t="e">
        <f t="shared" ca="1" si="15"/>
        <v>#REF!</v>
      </c>
      <c r="I97" t="e">
        <f ca="1">IF(AND($C97&lt;=4,$C97&lt;&gt;0),0,IF(AND($C97="S",$U97&gt;0),OFFSET(I97,-1,0)+1,OFFSET(I97,-1,0)))</f>
        <v>#REF!</v>
      </c>
      <c r="J97" t="e">
        <f t="shared" ca="1" si="17"/>
        <v>#REF!</v>
      </c>
      <c r="K97" t="e">
        <f ca="1">IF(OR($C97="S",$C97=0),0,MATCH(OFFSET($D97,0,$C97)+IF($C97&lt;&gt;1,1,COUNTIF([1]QCI!$A$13:$A$24,[1]ORÇAMENTO!E100)),OFFSET($D97,1,$C97,ROW($C$169)-ROW($C97)),0))</f>
        <v>#REF!</v>
      </c>
      <c r="L97" s="70" t="s">
        <v>240</v>
      </c>
      <c r="M97" s="71" t="s">
        <v>40</v>
      </c>
      <c r="N97" s="72"/>
      <c r="O97" s="73" t="s">
        <v>112</v>
      </c>
      <c r="P97" s="74" t="s">
        <v>316</v>
      </c>
      <c r="Q97" s="75">
        <v>0</v>
      </c>
      <c r="R97" s="76"/>
      <c r="S97" s="77" t="s">
        <v>10</v>
      </c>
      <c r="T97" s="75"/>
      <c r="U97" s="78"/>
      <c r="V97" s="42" t="s">
        <v>41</v>
      </c>
      <c r="W97" t="e">
        <f ca="1">IF(AND($C97="S",$U97&gt;0),IF(ISBLANK($V97),"RA",LEFT($V97,2)),"")</f>
        <v>#REF!</v>
      </c>
      <c r="X97" s="43" t="e">
        <f ca="1">IF($C97="S",IF($W97="CP",$U97,IF($W97="RA",(($U97)*[1]QCI!$AA$3),0)),SomaAgrup)</f>
        <v>#REF!</v>
      </c>
      <c r="Y97" s="44" t="e">
        <f ca="1">IF($C97="S",IF($W97="OU",ROUND($U97,2),0),SomaAgrup)</f>
        <v>#REF!</v>
      </c>
    </row>
    <row r="98" spans="1:25" x14ac:dyDescent="0.25">
      <c r="A98" t="e">
        <f>CHOOSE(1+LOG(1+2*(ORÇAMENTO.Nivel="Meta")+4*(ORÇAMENTO.Nivel="Nível 2")+8*(ORÇAMENTO.Nivel="Nível 3")+16*(ORÇAMENTO.Nivel="Nível 4")+32*(ORÇAMENTO.Nivel="Serviço"),2),0,1,2,3,4,"S")</f>
        <v>#REF!</v>
      </c>
      <c r="B98" t="e">
        <f ca="1">IF(OR(C98="s",C98=0),OFFSET(B98,-1,0),C98)</f>
        <v>#REF!</v>
      </c>
      <c r="C98" t="e">
        <f ca="1">IF(OFFSET(C98,-1,0)="L",1,IF(OFFSET(C98,-1,0)=1,2,IF(OR(A98="s",A98=0),"S",IF(AND(OFFSET(C98,-1,0)=2,A98=4),3,IF(AND(OR(OFFSET(C98,-1,0)="s",OFFSET(C98,-1,0)=0),A98&lt;&gt;"s",A98&gt;OFFSET(B98,-1,0)),OFFSET(B98,-1,0),A98)))))</f>
        <v>#REF!</v>
      </c>
      <c r="D98" t="e">
        <f ca="1">IF(OR(C98="S",C98=0),0,IF(ISERROR(K98),J98,SMALL(J98:K98,1)))</f>
        <v>#REF!</v>
      </c>
      <c r="E98" t="e">
        <f ca="1">IF($C98=1,OFFSET(E98,-1,0)+MAX(1,COUNTIF([1]QCI!$A$13:$A$24,OFFSET([1]ORÇAMENTO!E101,-1,0))),OFFSET(E98,-1,0))</f>
        <v>#REF!</v>
      </c>
      <c r="F98" t="e">
        <f ca="1">IF($C98=1,0,IF($C98=2,OFFSET(F98,-1,0)+1,OFFSET(F98,-1,0)))</f>
        <v>#REF!</v>
      </c>
      <c r="G98" t="e">
        <f ca="1">IF(AND($C98&lt;=2,$C98&lt;&gt;0),0,IF($C98=3,OFFSET(G98,-1,0)+1,OFFSET(G98,-1,0)))</f>
        <v>#REF!</v>
      </c>
      <c r="H98" t="e">
        <f ca="1">IF(AND($C98&lt;=3,$C98&lt;&gt;0),0,IF($C98=4,OFFSET(H98,-1,0)+1,OFFSET(H98,-1,0)))</f>
        <v>#REF!</v>
      </c>
      <c r="I98" t="e">
        <f ca="1">IF(AND($C98&lt;=4,$C98&lt;&gt;0),0,IF(AND($C98="S",$U98&gt;0),OFFSET(I98,-1,0)+1,OFFSET(I98,-1,0)))</f>
        <v>#REF!</v>
      </c>
      <c r="J98" t="e">
        <f t="shared" ca="1" si="17"/>
        <v>#REF!</v>
      </c>
      <c r="K98" t="e">
        <f ca="1">IF(OR($C98="S",$C98=0),0,MATCH(OFFSET($D98,0,$C98)+IF($C98&lt;&gt;1,1,COUNTIF([1]QCI!$A$13:$A$24,[1]ORÇAMENTO!E101)),OFFSET($D98,1,$C98,ROW($C$169)-ROW($C98)),0))</f>
        <v>#REF!</v>
      </c>
      <c r="L98" s="70" t="s">
        <v>241</v>
      </c>
      <c r="M98" s="71" t="s">
        <v>40</v>
      </c>
      <c r="N98" s="72"/>
      <c r="O98" s="73" t="s">
        <v>113</v>
      </c>
      <c r="P98" s="74" t="s">
        <v>316</v>
      </c>
      <c r="Q98" s="75">
        <v>0</v>
      </c>
      <c r="R98" s="76"/>
      <c r="S98" s="77" t="s">
        <v>10</v>
      </c>
      <c r="T98" s="75"/>
      <c r="U98" s="78"/>
      <c r="V98" s="42" t="s">
        <v>41</v>
      </c>
      <c r="W98" t="e">
        <f ca="1">IF(AND($C98="S",$U98&gt;0),IF(ISBLANK($V98),"RA",LEFT($V98,2)),"")</f>
        <v>#REF!</v>
      </c>
      <c r="X98" s="43" t="e">
        <f ca="1">IF($C98="S",IF($W98="CP",$U98,IF($W98="RA",(($U98)*[1]QCI!$AA$3),0)),SomaAgrup)</f>
        <v>#REF!</v>
      </c>
      <c r="Y98" s="44" t="e">
        <f ca="1">IF($C98="S",IF($W98="OU",ROUND($U98,2),0),SomaAgrup)</f>
        <v>#REF!</v>
      </c>
    </row>
    <row r="99" spans="1:25" x14ac:dyDescent="0.25">
      <c r="A99" t="e">
        <f>CHOOSE(1+LOG(1+2*(ORÇAMENTO.Nivel="Meta")+4*(ORÇAMENTO.Nivel="Nível 2")+8*(ORÇAMENTO.Nivel="Nível 3")+16*(ORÇAMENTO.Nivel="Nível 4")+32*(ORÇAMENTO.Nivel="Serviço"),2),0,1,2,3,4,"S")</f>
        <v>#REF!</v>
      </c>
      <c r="B99" t="e">
        <f ca="1">IF(OR(C99="s",C99=0),OFFSET(B99,-1,0),C99)</f>
        <v>#REF!</v>
      </c>
      <c r="C99" t="e">
        <f ca="1">IF(OFFSET(C99,-1,0)="L",1,IF(OFFSET(C99,-1,0)=1,2,IF(OR(A99="s",A99=0),"S",IF(AND(OFFSET(C99,-1,0)=2,A99=4),3,IF(AND(OR(OFFSET(C99,-1,0)="s",OFFSET(C99,-1,0)=0),A99&lt;&gt;"s",A99&gt;OFFSET(B99,-1,0)),OFFSET(B99,-1,0),A99)))))</f>
        <v>#REF!</v>
      </c>
      <c r="D99" t="e">
        <f ca="1">IF(OR(C99="S",C99=0),0,IF(ISERROR(K99),J99,SMALL(J99:K99,1)))</f>
        <v>#REF!</v>
      </c>
      <c r="E99" t="e">
        <f ca="1">IF($C99=1,OFFSET(E99,-1,0)+MAX(1,COUNTIF([1]QCI!$A$13:$A$24,OFFSET([1]ORÇAMENTO!E102,-1,0))),OFFSET(E99,-1,0))</f>
        <v>#REF!</v>
      </c>
      <c r="F99" t="e">
        <f ca="1">IF($C99=1,0,IF($C99=2,OFFSET(F99,-1,0)+1,OFFSET(F99,-1,0)))</f>
        <v>#REF!</v>
      </c>
      <c r="G99" t="e">
        <f ca="1">IF(AND($C99&lt;=2,$C99&lt;&gt;0),0,IF($C99=3,OFFSET(G99,-1,0)+1,OFFSET(G99,-1,0)))</f>
        <v>#REF!</v>
      </c>
      <c r="H99" t="e">
        <f ca="1">IF(AND($C99&lt;=3,$C99&lt;&gt;0),0,IF($C99=4,OFFSET(H99,-1,0)+1,OFFSET(H99,-1,0)))</f>
        <v>#REF!</v>
      </c>
      <c r="I99" t="e">
        <f ca="1">IF(AND($C99&lt;=4,$C99&lt;&gt;0),0,IF(AND($C99="S",$U99&gt;0),OFFSET(I99,-1,0)+1,OFFSET(I99,-1,0)))</f>
        <v>#REF!</v>
      </c>
      <c r="J99" t="e">
        <f t="shared" ca="1" si="17"/>
        <v>#REF!</v>
      </c>
      <c r="K99" t="e">
        <f ca="1">IF(OR($C99="S",$C99=0),0,MATCH(OFFSET($D99,0,$C99)+IF($C99&lt;&gt;1,1,COUNTIF([1]QCI!$A$13:$A$24,[1]ORÇAMENTO!E102)),OFFSET($D99,1,$C99,ROW($C$169)-ROW($C99)),0))</f>
        <v>#REF!</v>
      </c>
      <c r="L99" s="33" t="s">
        <v>242</v>
      </c>
      <c r="M99" s="34" t="s">
        <v>40</v>
      </c>
      <c r="N99" s="35" t="s">
        <v>114</v>
      </c>
      <c r="O99" s="36" t="s">
        <v>371</v>
      </c>
      <c r="P99" s="37" t="s">
        <v>326</v>
      </c>
      <c r="Q99" s="38">
        <v>22.75</v>
      </c>
      <c r="R99" s="39"/>
      <c r="S99" s="40" t="s">
        <v>10</v>
      </c>
      <c r="T99" s="38"/>
      <c r="U99" s="41"/>
      <c r="V99" s="42" t="s">
        <v>41</v>
      </c>
      <c r="W99" t="e">
        <f ca="1">IF(AND($C99="S",$U99&gt;0),IF(ISBLANK($V99),"RA",LEFT($V99,2)),"")</f>
        <v>#REF!</v>
      </c>
      <c r="X99" s="43" t="e">
        <f ca="1">IF($C99="S",IF($W99="CP",$U99,IF($W99="RA",(($U99)*[1]QCI!$AA$3),0)),SomaAgrup)</f>
        <v>#REF!</v>
      </c>
      <c r="Y99" s="44" t="e">
        <f ca="1">IF($C99="S",IF($W99="OU",ROUND($U99,2),0),SomaAgrup)</f>
        <v>#REF!</v>
      </c>
    </row>
    <row r="100" spans="1:25" ht="75" x14ac:dyDescent="0.25">
      <c r="A100" t="e">
        <f t="shared" si="18"/>
        <v>#REF!</v>
      </c>
      <c r="B100" t="e">
        <f t="shared" ca="1" si="10"/>
        <v>#REF!</v>
      </c>
      <c r="C100" t="e">
        <f t="shared" ca="1" si="11"/>
        <v>#REF!</v>
      </c>
      <c r="D100" t="e">
        <f t="shared" ca="1" si="12"/>
        <v>#REF!</v>
      </c>
      <c r="E100" t="e">
        <f ca="1">IF($C100=1,OFFSET(E100,-1,0)+MAX(1,COUNTIF([1]QCI!$A$13:$A$24,OFFSET([1]ORÇAMENTO!E103,-1,0))),OFFSET(E100,-1,0))</f>
        <v>#REF!</v>
      </c>
      <c r="F100" t="e">
        <f t="shared" ca="1" si="13"/>
        <v>#REF!</v>
      </c>
      <c r="G100" t="e">
        <f t="shared" ca="1" si="14"/>
        <v>#REF!</v>
      </c>
      <c r="H100" t="e">
        <f t="shared" ca="1" si="15"/>
        <v>#REF!</v>
      </c>
      <c r="I100" t="e">
        <f ca="1">IF(AND($C100&lt;=4,$C100&lt;&gt;0),0,IF(AND($C100="S",$U100&gt;0),OFFSET(I100,-1,0)+1,OFFSET(I100,-1,0)))</f>
        <v>#REF!</v>
      </c>
      <c r="J100" t="e">
        <f t="shared" ca="1" si="17"/>
        <v>#REF!</v>
      </c>
      <c r="K100" t="e">
        <f ca="1">IF(OR($C100="S",$C100=0),0,MATCH(OFFSET($D100,0,$C100)+IF($C100&lt;&gt;1,1,COUNTIF([1]QCI!$A$13:$A$24,[1]ORÇAMENTO!E103)),OFFSET($D100,1,$C100,ROW($C$169)-ROW($C100)),0))</f>
        <v>#REF!</v>
      </c>
      <c r="L100" s="33" t="s">
        <v>243</v>
      </c>
      <c r="M100" s="34" t="s">
        <v>40</v>
      </c>
      <c r="N100" s="35" t="s">
        <v>115</v>
      </c>
      <c r="O100" s="36" t="s">
        <v>372</v>
      </c>
      <c r="P100" s="37" t="s">
        <v>331</v>
      </c>
      <c r="Q100" s="38">
        <v>27.02</v>
      </c>
      <c r="R100" s="39"/>
      <c r="S100" s="40" t="s">
        <v>10</v>
      </c>
      <c r="T100" s="38"/>
      <c r="U100" s="41"/>
      <c r="V100" s="42" t="s">
        <v>41</v>
      </c>
      <c r="W100" t="e">
        <f ca="1">IF(AND($C100="S",$U100&gt;0),IF(ISBLANK($V100),"RA",LEFT($V100,2)),"")</f>
        <v>#REF!</v>
      </c>
      <c r="X100" s="43" t="e">
        <f ca="1">IF($C100="S",IF($W100="CP",$U100,IF($W100="RA",(($U100)*[1]QCI!$AA$3),0)),SomaAgrup)</f>
        <v>#REF!</v>
      </c>
      <c r="Y100" s="44" t="e">
        <f ca="1">IF($C100="S",IF($W100="OU",ROUND($U100,2),0),SomaAgrup)</f>
        <v>#REF!</v>
      </c>
    </row>
    <row r="101" spans="1:25" ht="30" x14ac:dyDescent="0.25">
      <c r="A101" t="e">
        <f t="shared" si="18"/>
        <v>#REF!</v>
      </c>
      <c r="B101" t="e">
        <f t="shared" ca="1" si="10"/>
        <v>#REF!</v>
      </c>
      <c r="C101" t="e">
        <f t="shared" ca="1" si="11"/>
        <v>#REF!</v>
      </c>
      <c r="D101" t="e">
        <f t="shared" ca="1" si="12"/>
        <v>#REF!</v>
      </c>
      <c r="E101" t="e">
        <f ca="1">IF($C101=1,OFFSET(E101,-1,0)+MAX(1,COUNTIF([1]QCI!$A$13:$A$24,OFFSET([1]ORÇAMENTO!E104,-1,0))),OFFSET(E101,-1,0))</f>
        <v>#REF!</v>
      </c>
      <c r="F101" t="e">
        <f t="shared" ca="1" si="13"/>
        <v>#REF!</v>
      </c>
      <c r="G101" t="e">
        <f t="shared" ca="1" si="14"/>
        <v>#REF!</v>
      </c>
      <c r="H101" t="e">
        <f t="shared" ca="1" si="15"/>
        <v>#REF!</v>
      </c>
      <c r="I101" t="e">
        <f ca="1">IF(AND($C101&lt;=4,$C101&lt;&gt;0),0,IF(AND($C101="S",$U101&gt;0),OFFSET(I101,-1,0)+1,OFFSET(I101,-1,0)))</f>
        <v>#REF!</v>
      </c>
      <c r="J101" t="e">
        <f t="shared" ca="1" si="17"/>
        <v>#REF!</v>
      </c>
      <c r="K101" t="e">
        <f ca="1">IF(OR($C101="S",$C101=0),0,MATCH(OFFSET($D101,0,$C101)+IF($C101&lt;&gt;1,1,COUNTIF([1]QCI!$A$13:$A$24,[1]ORÇAMENTO!E104)),OFFSET($D101,1,$C101,ROW($C$169)-ROW($C101)),0))</f>
        <v>#REF!</v>
      </c>
      <c r="L101" s="33" t="s">
        <v>244</v>
      </c>
      <c r="M101" s="34" t="s">
        <v>40</v>
      </c>
      <c r="N101" s="35" t="s">
        <v>63</v>
      </c>
      <c r="O101" s="36" t="s">
        <v>328</v>
      </c>
      <c r="P101" s="37" t="s">
        <v>329</v>
      </c>
      <c r="Q101" s="38">
        <v>10.71</v>
      </c>
      <c r="R101" s="39"/>
      <c r="S101" s="40" t="s">
        <v>10</v>
      </c>
      <c r="T101" s="38"/>
      <c r="U101" s="41"/>
      <c r="V101" s="42" t="s">
        <v>41</v>
      </c>
      <c r="W101" t="e">
        <f ca="1">IF(AND($C101="S",$U101&gt;0),IF(ISBLANK($V101),"RA",LEFT($V101,2)),"")</f>
        <v>#REF!</v>
      </c>
      <c r="X101" s="43" t="e">
        <f ca="1">IF($C101="S",IF($W101="CP",$U101,IF($W101="RA",(($U101)*[1]QCI!$AA$3),0)),SomaAgrup)</f>
        <v>#REF!</v>
      </c>
      <c r="Y101" s="44" t="e">
        <f ca="1">IF($C101="S",IF($W101="OU",ROUND($U101,2),0),SomaAgrup)</f>
        <v>#REF!</v>
      </c>
    </row>
    <row r="102" spans="1:25" ht="60" x14ac:dyDescent="0.25">
      <c r="A102" t="e">
        <f t="shared" si="18"/>
        <v>#REF!</v>
      </c>
      <c r="B102" t="e">
        <f t="shared" ca="1" si="10"/>
        <v>#REF!</v>
      </c>
      <c r="C102" t="e">
        <f t="shared" ca="1" si="11"/>
        <v>#REF!</v>
      </c>
      <c r="D102" t="e">
        <f t="shared" ca="1" si="12"/>
        <v>#REF!</v>
      </c>
      <c r="E102" t="e">
        <f ca="1">IF($C102=1,OFFSET(E102,-1,0)+MAX(1,COUNTIF([1]QCI!$A$13:$A$24,OFFSET([1]ORÇAMENTO!E105,-1,0))),OFFSET(E102,-1,0))</f>
        <v>#REF!</v>
      </c>
      <c r="F102" t="e">
        <f t="shared" ca="1" si="13"/>
        <v>#REF!</v>
      </c>
      <c r="G102" t="e">
        <f t="shared" ca="1" si="14"/>
        <v>#REF!</v>
      </c>
      <c r="H102" t="e">
        <f t="shared" ca="1" si="15"/>
        <v>#REF!</v>
      </c>
      <c r="I102" t="e">
        <f ca="1">IF(AND($C102&lt;=4,$C102&lt;&gt;0),0,IF(AND($C102="S",$U102&gt;0),OFFSET(I102,-1,0)+1,OFFSET(I102,-1,0)))</f>
        <v>#REF!</v>
      </c>
      <c r="J102" t="e">
        <f t="shared" ca="1" si="17"/>
        <v>#REF!</v>
      </c>
      <c r="K102" t="e">
        <f ca="1">IF(OR($C102="S",$C102=0),0,MATCH(OFFSET($D102,0,$C102)+IF($C102&lt;&gt;1,1,COUNTIF([1]QCI!$A$13:$A$24,[1]ORÇAMENTO!E105)),OFFSET($D102,1,$C102,ROW($C$169)-ROW($C102)),0))</f>
        <v>#REF!</v>
      </c>
      <c r="L102" s="33" t="s">
        <v>245</v>
      </c>
      <c r="M102" s="34" t="s">
        <v>40</v>
      </c>
      <c r="N102" s="35" t="s">
        <v>64</v>
      </c>
      <c r="O102" s="36" t="s">
        <v>330</v>
      </c>
      <c r="P102" s="37" t="s">
        <v>331</v>
      </c>
      <c r="Q102" s="38">
        <v>3.57</v>
      </c>
      <c r="R102" s="39"/>
      <c r="S102" s="40" t="s">
        <v>10</v>
      </c>
      <c r="T102" s="38"/>
      <c r="U102" s="41"/>
      <c r="V102" s="42" t="s">
        <v>41</v>
      </c>
      <c r="W102" t="e">
        <f ca="1">IF(AND($C102="S",$U102&gt;0),IF(ISBLANK($V102),"RA",LEFT($V102,2)),"")</f>
        <v>#REF!</v>
      </c>
      <c r="X102" s="43" t="e">
        <f ca="1">IF($C102="S",IF($W102="CP",$U102,IF($W102="RA",(($U102)*[1]QCI!$AA$3),0)),SomaAgrup)</f>
        <v>#REF!</v>
      </c>
      <c r="Y102" s="44" t="e">
        <f ca="1">IF($C102="S",IF($W102="OU",ROUND($U102,2),0),SomaAgrup)</f>
        <v>#REF!</v>
      </c>
    </row>
    <row r="103" spans="1:25" ht="30" x14ac:dyDescent="0.25">
      <c r="A103" t="e">
        <f t="shared" si="18"/>
        <v>#REF!</v>
      </c>
      <c r="B103" t="e">
        <f t="shared" ca="1" si="10"/>
        <v>#REF!</v>
      </c>
      <c r="C103" t="e">
        <f t="shared" ca="1" si="11"/>
        <v>#REF!</v>
      </c>
      <c r="D103" t="e">
        <f t="shared" ca="1" si="12"/>
        <v>#REF!</v>
      </c>
      <c r="E103" t="e">
        <f ca="1">IF($C103=1,OFFSET(E103,-1,0)+MAX(1,COUNTIF([1]QCI!$A$13:$A$24,OFFSET([1]ORÇAMENTO!E106,-1,0))),OFFSET(E103,-1,0))</f>
        <v>#REF!</v>
      </c>
      <c r="F103" t="e">
        <f t="shared" ca="1" si="13"/>
        <v>#REF!</v>
      </c>
      <c r="G103" t="e">
        <f t="shared" ca="1" si="14"/>
        <v>#REF!</v>
      </c>
      <c r="H103" t="e">
        <f t="shared" ca="1" si="15"/>
        <v>#REF!</v>
      </c>
      <c r="I103" t="e">
        <f ca="1">IF(AND($C103&lt;=4,$C103&lt;&gt;0),0,IF(AND($C103="S",$U103&gt;0),OFFSET(I103,-1,0)+1,OFFSET(I103,-1,0)))</f>
        <v>#REF!</v>
      </c>
      <c r="J103" t="e">
        <f t="shared" ca="1" si="17"/>
        <v>#REF!</v>
      </c>
      <c r="K103" t="e">
        <f ca="1">IF(OR($C103="S",$C103=0),0,MATCH(OFFSET($D103,0,$C103)+IF($C103&lt;&gt;1,1,COUNTIF([1]QCI!$A$13:$A$24,[1]ORÇAMENTO!E106)),OFFSET($D103,1,$C103,ROW($C$169)-ROW($C103)),0))</f>
        <v>#REF!</v>
      </c>
      <c r="L103" s="33" t="s">
        <v>246</v>
      </c>
      <c r="M103" s="34" t="s">
        <v>40</v>
      </c>
      <c r="N103" s="35" t="s">
        <v>116</v>
      </c>
      <c r="O103" s="36" t="s">
        <v>373</v>
      </c>
      <c r="P103" s="37" t="s">
        <v>331</v>
      </c>
      <c r="Q103" s="38">
        <v>1.63</v>
      </c>
      <c r="R103" s="39"/>
      <c r="S103" s="40" t="s">
        <v>10</v>
      </c>
      <c r="T103" s="38"/>
      <c r="U103" s="41"/>
      <c r="V103" s="42" t="s">
        <v>41</v>
      </c>
      <c r="W103" t="e">
        <f ca="1">IF(AND($C103="S",$U103&gt;0),IF(ISBLANK($V103),"RA",LEFT($V103,2)),"")</f>
        <v>#REF!</v>
      </c>
      <c r="X103" s="43" t="e">
        <f ca="1">IF($C103="S",IF($W103="CP",$U103,IF($W103="RA",(($U103)*[1]QCI!$AA$3),0)),SomaAgrup)</f>
        <v>#REF!</v>
      </c>
      <c r="Y103" s="44" t="e">
        <f ca="1">IF($C103="S",IF($W103="OU",ROUND($U103,2),0),SomaAgrup)</f>
        <v>#REF!</v>
      </c>
    </row>
    <row r="104" spans="1:25" ht="30" x14ac:dyDescent="0.25">
      <c r="A104" t="e">
        <f t="shared" si="18"/>
        <v>#REF!</v>
      </c>
      <c r="B104" t="e">
        <f t="shared" ca="1" si="10"/>
        <v>#REF!</v>
      </c>
      <c r="C104" t="e">
        <f t="shared" ca="1" si="11"/>
        <v>#REF!</v>
      </c>
      <c r="D104" t="e">
        <f t="shared" ca="1" si="12"/>
        <v>#REF!</v>
      </c>
      <c r="E104" t="e">
        <f ca="1">IF($C104=1,OFFSET(E104,-1,0)+MAX(1,COUNTIF([1]QCI!$A$13:$A$24,OFFSET([1]ORÇAMENTO!E107,-1,0))),OFFSET(E104,-1,0))</f>
        <v>#REF!</v>
      </c>
      <c r="F104" t="e">
        <f t="shared" ca="1" si="13"/>
        <v>#REF!</v>
      </c>
      <c r="G104" t="e">
        <f t="shared" ca="1" si="14"/>
        <v>#REF!</v>
      </c>
      <c r="H104" t="e">
        <f t="shared" ca="1" si="15"/>
        <v>#REF!</v>
      </c>
      <c r="I104" t="e">
        <f ca="1">IF(AND($C104&lt;=4,$C104&lt;&gt;0),0,IF(AND($C104="S",$U104&gt;0),OFFSET(I104,-1,0)+1,OFFSET(I104,-1,0)))</f>
        <v>#REF!</v>
      </c>
      <c r="J104" t="e">
        <f t="shared" ca="1" si="17"/>
        <v>#REF!</v>
      </c>
      <c r="K104" t="e">
        <f ca="1">IF(OR($C104="S",$C104=0),0,MATCH(OFFSET($D104,0,$C104)+IF($C104&lt;&gt;1,1,COUNTIF([1]QCI!$A$13:$A$24,[1]ORÇAMENTO!E107)),OFFSET($D104,1,$C104,ROW($C$169)-ROW($C104)),0))</f>
        <v>#REF!</v>
      </c>
      <c r="L104" s="33" t="s">
        <v>247</v>
      </c>
      <c r="M104" s="34" t="s">
        <v>40</v>
      </c>
      <c r="N104" s="35" t="s">
        <v>63</v>
      </c>
      <c r="O104" s="36" t="s">
        <v>328</v>
      </c>
      <c r="P104" s="37" t="s">
        <v>329</v>
      </c>
      <c r="Q104" s="38">
        <v>52.73</v>
      </c>
      <c r="R104" s="39"/>
      <c r="S104" s="40" t="s">
        <v>10</v>
      </c>
      <c r="T104" s="38"/>
      <c r="U104" s="41"/>
      <c r="V104" s="42" t="s">
        <v>41</v>
      </c>
      <c r="W104" t="e">
        <f ca="1">IF(AND($C104="S",$U104&gt;0),IF(ISBLANK($V104),"RA",LEFT($V104,2)),"")</f>
        <v>#REF!</v>
      </c>
      <c r="X104" s="43" t="e">
        <f ca="1">IF($C104="S",IF($W104="CP",$U104,IF($W104="RA",(($U104)*[1]QCI!$AA$3),0)),SomaAgrup)</f>
        <v>#REF!</v>
      </c>
      <c r="Y104" s="44" t="e">
        <f ca="1">IF($C104="S",IF($W104="OU",ROUND($U104,2),0),SomaAgrup)</f>
        <v>#REF!</v>
      </c>
    </row>
    <row r="105" spans="1:25" ht="30" x14ac:dyDescent="0.25">
      <c r="A105" t="e">
        <f t="shared" si="18"/>
        <v>#REF!</v>
      </c>
      <c r="B105" t="e">
        <f t="shared" ca="1" si="10"/>
        <v>#REF!</v>
      </c>
      <c r="C105" t="e">
        <f t="shared" ca="1" si="11"/>
        <v>#REF!</v>
      </c>
      <c r="D105" t="e">
        <f t="shared" ca="1" si="12"/>
        <v>#REF!</v>
      </c>
      <c r="E105" t="e">
        <f ca="1">IF($C105=1,OFFSET(E105,-1,0)+MAX(1,COUNTIF([1]QCI!$A$13:$A$24,OFFSET([1]ORÇAMENTO!E108,-1,0))),OFFSET(E105,-1,0))</f>
        <v>#REF!</v>
      </c>
      <c r="F105" t="e">
        <f t="shared" ca="1" si="13"/>
        <v>#REF!</v>
      </c>
      <c r="G105" t="e">
        <f t="shared" ca="1" si="14"/>
        <v>#REF!</v>
      </c>
      <c r="H105" t="e">
        <f t="shared" ca="1" si="15"/>
        <v>#REF!</v>
      </c>
      <c r="I105" t="e">
        <f ca="1">IF(AND($C105&lt;=4,$C105&lt;&gt;0),0,IF(AND($C105="S",$U105&gt;0),OFFSET(I105,-1,0)+1,OFFSET(I105,-1,0)))</f>
        <v>#REF!</v>
      </c>
      <c r="J105" t="e">
        <f t="shared" ca="1" si="17"/>
        <v>#REF!</v>
      </c>
      <c r="K105" t="e">
        <f ca="1">IF(OR($C105="S",$C105=0),0,MATCH(OFFSET($D105,0,$C105)+IF($C105&lt;&gt;1,1,COUNTIF([1]QCI!$A$13:$A$24,[1]ORÇAMENTO!E108)),OFFSET($D105,1,$C105,ROW($C$169)-ROW($C105)),0))</f>
        <v>#REF!</v>
      </c>
      <c r="L105" s="33" t="s">
        <v>248</v>
      </c>
      <c r="M105" s="34" t="s">
        <v>66</v>
      </c>
      <c r="N105" s="35" t="s">
        <v>117</v>
      </c>
      <c r="O105" s="36" t="s">
        <v>374</v>
      </c>
      <c r="P105" s="37" t="s">
        <v>355</v>
      </c>
      <c r="Q105" s="38">
        <v>22.75</v>
      </c>
      <c r="R105" s="39"/>
      <c r="S105" s="40" t="s">
        <v>11</v>
      </c>
      <c r="T105" s="38"/>
      <c r="U105" s="41"/>
      <c r="V105" s="42" t="s">
        <v>41</v>
      </c>
      <c r="W105" t="e">
        <f ca="1">IF(AND($C105="S",$U105&gt;0),IF(ISBLANK($V105),"RA",LEFT($V105,2)),"")</f>
        <v>#REF!</v>
      </c>
      <c r="X105" s="43" t="e">
        <f ca="1">IF($C105="S",IF($W105="CP",$U105,IF($W105="RA",(($U105)*[1]QCI!$AA$3),0)),SomaAgrup)</f>
        <v>#REF!</v>
      </c>
      <c r="Y105" s="44" t="e">
        <f ca="1">IF($C105="S",IF($W105="OU",ROUND($U105,2),0),SomaAgrup)</f>
        <v>#REF!</v>
      </c>
    </row>
    <row r="106" spans="1:25" ht="45" x14ac:dyDescent="0.25">
      <c r="A106" t="e">
        <f t="shared" si="18"/>
        <v>#REF!</v>
      </c>
      <c r="B106" t="e">
        <f t="shared" ca="1" si="10"/>
        <v>#REF!</v>
      </c>
      <c r="C106" t="e">
        <f t="shared" ca="1" si="11"/>
        <v>#REF!</v>
      </c>
      <c r="D106" t="e">
        <f t="shared" ca="1" si="12"/>
        <v>#REF!</v>
      </c>
      <c r="E106" t="e">
        <f ca="1">IF($C106=1,OFFSET(E106,-1,0)+MAX(1,COUNTIF([1]QCI!$A$13:$A$24,OFFSET([1]ORÇAMENTO!E109,-1,0))),OFFSET(E106,-1,0))</f>
        <v>#REF!</v>
      </c>
      <c r="F106" t="e">
        <f t="shared" ca="1" si="13"/>
        <v>#REF!</v>
      </c>
      <c r="G106" t="e">
        <f t="shared" ca="1" si="14"/>
        <v>#REF!</v>
      </c>
      <c r="H106" t="e">
        <f t="shared" ca="1" si="15"/>
        <v>#REF!</v>
      </c>
      <c r="I106" t="e">
        <f ca="1">IF(AND($C106&lt;=4,$C106&lt;&gt;0),0,IF(AND($C106="S",$U106&gt;0),OFFSET(I106,-1,0)+1,OFFSET(I106,-1,0)))</f>
        <v>#REF!</v>
      </c>
      <c r="J106" t="e">
        <f t="shared" ca="1" si="17"/>
        <v>#REF!</v>
      </c>
      <c r="K106" t="e">
        <f ca="1">IF(OR($C106="S",$C106=0),0,MATCH(OFFSET($D106,0,$C106)+IF($C106&lt;&gt;1,1,COUNTIF([1]QCI!$A$13:$A$24,[1]ORÇAMENTO!E109)),OFFSET($D106,1,$C106,ROW($C$169)-ROW($C106)),0))</f>
        <v>#REF!</v>
      </c>
      <c r="L106" s="33" t="s">
        <v>249</v>
      </c>
      <c r="M106" s="34" t="s">
        <v>40</v>
      </c>
      <c r="N106" s="35" t="s">
        <v>118</v>
      </c>
      <c r="O106" s="36" t="s">
        <v>375</v>
      </c>
      <c r="P106" s="37" t="s">
        <v>347</v>
      </c>
      <c r="Q106" s="38">
        <v>3.41</v>
      </c>
      <c r="R106" s="39"/>
      <c r="S106" s="40" t="s">
        <v>10</v>
      </c>
      <c r="T106" s="38"/>
      <c r="U106" s="41"/>
      <c r="V106" s="42" t="s">
        <v>51</v>
      </c>
      <c r="W106" t="e">
        <f ca="1">IF(AND($C106="S",$U106&gt;0),IF(ISBLANK($V106),"RA",LEFT($V106,2)),"")</f>
        <v>#REF!</v>
      </c>
      <c r="X106" s="43" t="e">
        <f ca="1">IF($C106="S",IF($W106="CP",$U106,IF($W106="RA",(($U106)*[1]QCI!$AA$3),0)),SomaAgrup)</f>
        <v>#REF!</v>
      </c>
      <c r="Y106" s="44" t="e">
        <f ca="1">IF($C106="S",IF($W106="OU",ROUND($U106,2),0),SomaAgrup)</f>
        <v>#REF!</v>
      </c>
    </row>
    <row r="107" spans="1:25" ht="30" x14ac:dyDescent="0.25">
      <c r="A107" t="e">
        <f t="shared" si="18"/>
        <v>#REF!</v>
      </c>
      <c r="B107" t="e">
        <f t="shared" ca="1" si="10"/>
        <v>#REF!</v>
      </c>
      <c r="C107" t="e">
        <f t="shared" ca="1" si="11"/>
        <v>#REF!</v>
      </c>
      <c r="D107" t="e">
        <f t="shared" ca="1" si="12"/>
        <v>#REF!</v>
      </c>
      <c r="E107" t="e">
        <f ca="1">IF($C107=1,OFFSET(E107,-1,0)+MAX(1,COUNTIF([1]QCI!$A$13:$A$24,OFFSET([1]ORÇAMENTO!E110,-1,0))),OFFSET(E107,-1,0))</f>
        <v>#REF!</v>
      </c>
      <c r="F107" t="e">
        <f t="shared" ca="1" si="13"/>
        <v>#REF!</v>
      </c>
      <c r="G107" t="e">
        <f t="shared" ca="1" si="14"/>
        <v>#REF!</v>
      </c>
      <c r="H107" t="e">
        <f t="shared" ca="1" si="15"/>
        <v>#REF!</v>
      </c>
      <c r="I107" t="e">
        <f ca="1">IF(AND($C107&lt;=4,$C107&lt;&gt;0),0,IF(AND($C107="S",$U107&gt;0),OFFSET(I107,-1,0)+1,OFFSET(I107,-1,0)))</f>
        <v>#REF!</v>
      </c>
      <c r="J107" t="e">
        <f t="shared" ca="1" si="17"/>
        <v>#REF!</v>
      </c>
      <c r="K107" t="e">
        <f ca="1">IF(OR($C107="S",$C107=0),0,MATCH(OFFSET($D107,0,$C107)+IF($C107&lt;&gt;1,1,COUNTIF([1]QCI!$A$13:$A$24,[1]ORÇAMENTO!E110)),OFFSET($D107,1,$C107,ROW($C$169)-ROW($C107)),0))</f>
        <v>#REF!</v>
      </c>
      <c r="L107" s="33" t="s">
        <v>250</v>
      </c>
      <c r="M107" s="34" t="s">
        <v>40</v>
      </c>
      <c r="N107" s="35" t="s">
        <v>119</v>
      </c>
      <c r="O107" s="36" t="s">
        <v>376</v>
      </c>
      <c r="P107" s="37" t="s">
        <v>349</v>
      </c>
      <c r="Q107" s="38">
        <v>102.38</v>
      </c>
      <c r="R107" s="39"/>
      <c r="S107" s="40" t="s">
        <v>10</v>
      </c>
      <c r="T107" s="38"/>
      <c r="U107" s="41"/>
      <c r="V107" s="42" t="s">
        <v>51</v>
      </c>
      <c r="W107" t="e">
        <f ca="1">IF(AND($C107="S",$U107&gt;0),IF(ISBLANK($V107),"RA",LEFT($V107,2)),"")</f>
        <v>#REF!</v>
      </c>
      <c r="X107" s="43" t="e">
        <f ca="1">IF($C107="S",IF($W107="CP",$U107,IF($W107="RA",(($U107)*[1]QCI!$AA$3),0)),SomaAgrup)</f>
        <v>#REF!</v>
      </c>
      <c r="Y107" s="44" t="e">
        <f ca="1">IF($C107="S",IF($W107="OU",ROUND($U107,2),0),SomaAgrup)</f>
        <v>#REF!</v>
      </c>
    </row>
    <row r="108" spans="1:25" ht="45" x14ac:dyDescent="0.25">
      <c r="A108" t="e">
        <f t="shared" si="18"/>
        <v>#REF!</v>
      </c>
      <c r="B108" t="e">
        <f t="shared" ca="1" si="10"/>
        <v>#REF!</v>
      </c>
      <c r="C108" t="e">
        <f t="shared" ca="1" si="11"/>
        <v>#REF!</v>
      </c>
      <c r="D108" t="e">
        <f t="shared" ca="1" si="12"/>
        <v>#REF!</v>
      </c>
      <c r="E108" t="e">
        <f ca="1">IF($C108=1,OFFSET(E108,-1,0)+MAX(1,COUNTIF([1]QCI!$A$13:$A$24,OFFSET([1]ORÇAMENTO!E111,-1,0))),OFFSET(E108,-1,0))</f>
        <v>#REF!</v>
      </c>
      <c r="F108" t="e">
        <f t="shared" ca="1" si="13"/>
        <v>#REF!</v>
      </c>
      <c r="G108" t="e">
        <f t="shared" ca="1" si="14"/>
        <v>#REF!</v>
      </c>
      <c r="H108" t="e">
        <f t="shared" ca="1" si="15"/>
        <v>#REF!</v>
      </c>
      <c r="I108" t="e">
        <f ca="1">IF(AND($C108&lt;=4,$C108&lt;&gt;0),0,IF(AND($C108="S",$U108&gt;0),OFFSET(I108,-1,0)+1,OFFSET(I108,-1,0)))</f>
        <v>#REF!</v>
      </c>
      <c r="J108" t="e">
        <f t="shared" ca="1" si="17"/>
        <v>#REF!</v>
      </c>
      <c r="K108" t="e">
        <f ca="1">IF(OR($C108="S",$C108=0),0,MATCH(OFFSET($D108,0,$C108)+IF($C108&lt;&gt;1,1,COUNTIF([1]QCI!$A$13:$A$24,[1]ORÇAMENTO!E111)),OFFSET($D108,1,$C108,ROW($C$169)-ROW($C108)),0))</f>
        <v>#REF!</v>
      </c>
      <c r="L108" s="33" t="s">
        <v>251</v>
      </c>
      <c r="M108" s="34" t="s">
        <v>40</v>
      </c>
      <c r="N108" s="35" t="s">
        <v>120</v>
      </c>
      <c r="O108" s="36" t="s">
        <v>377</v>
      </c>
      <c r="P108" s="37" t="s">
        <v>349</v>
      </c>
      <c r="Q108" s="38">
        <v>764.4</v>
      </c>
      <c r="R108" s="39"/>
      <c r="S108" s="40" t="s">
        <v>10</v>
      </c>
      <c r="T108" s="38"/>
      <c r="U108" s="41"/>
      <c r="V108" s="42" t="s">
        <v>51</v>
      </c>
      <c r="W108" t="e">
        <f ca="1">IF(AND($C108="S",$U108&gt;0),IF(ISBLANK($V108),"RA",LEFT($V108,2)),"")</f>
        <v>#REF!</v>
      </c>
      <c r="X108" s="43" t="e">
        <f ca="1">IF($C108="S",IF($W108="CP",$U108,IF($W108="RA",(($U108)*[1]QCI!$AA$3),0)),SomaAgrup)</f>
        <v>#REF!</v>
      </c>
      <c r="Y108" s="44" t="e">
        <f ca="1">IF($C108="S",IF($W108="OU",ROUND($U108,2),0),SomaAgrup)</f>
        <v>#REF!</v>
      </c>
    </row>
    <row r="109" spans="1:25" ht="60" x14ac:dyDescent="0.25">
      <c r="A109" t="e">
        <f t="shared" si="18"/>
        <v>#REF!</v>
      </c>
      <c r="B109" t="e">
        <f t="shared" ca="1" si="10"/>
        <v>#REF!</v>
      </c>
      <c r="C109" t="e">
        <f t="shared" ca="1" si="11"/>
        <v>#REF!</v>
      </c>
      <c r="D109" t="e">
        <f t="shared" ca="1" si="12"/>
        <v>#REF!</v>
      </c>
      <c r="E109" t="e">
        <f ca="1">IF($C109=1,OFFSET(E109,-1,0)+MAX(1,COUNTIF([1]QCI!$A$13:$A$24,OFFSET([1]ORÇAMENTO!E112,-1,0))),OFFSET(E109,-1,0))</f>
        <v>#REF!</v>
      </c>
      <c r="F109" t="e">
        <f t="shared" ca="1" si="13"/>
        <v>#REF!</v>
      </c>
      <c r="G109" t="e">
        <f t="shared" ca="1" si="14"/>
        <v>#REF!</v>
      </c>
      <c r="H109" t="e">
        <f t="shared" ca="1" si="15"/>
        <v>#REF!</v>
      </c>
      <c r="I109" t="e">
        <f ca="1">IF(AND($C109&lt;=4,$C109&lt;&gt;0),0,IF(AND($C109="S",$U109&gt;0),OFFSET(I109,-1,0)+1,OFFSET(I109,-1,0)))</f>
        <v>#REF!</v>
      </c>
      <c r="J109" t="e">
        <f t="shared" ca="1" si="17"/>
        <v>#REF!</v>
      </c>
      <c r="K109" t="e">
        <f ca="1">IF(OR($C109="S",$C109=0),0,MATCH(OFFSET($D109,0,$C109)+IF($C109&lt;&gt;1,1,COUNTIF([1]QCI!$A$13:$A$24,[1]ORÇAMENTO!E112)),OFFSET($D109,1,$C109,ROW($C$169)-ROW($C109)),0))</f>
        <v>#REF!</v>
      </c>
      <c r="L109" s="33" t="s">
        <v>252</v>
      </c>
      <c r="M109" s="34" t="s">
        <v>40</v>
      </c>
      <c r="N109" s="35" t="s">
        <v>121</v>
      </c>
      <c r="O109" s="36" t="s">
        <v>378</v>
      </c>
      <c r="P109" s="37" t="s">
        <v>326</v>
      </c>
      <c r="Q109" s="38">
        <v>22.75</v>
      </c>
      <c r="R109" s="39"/>
      <c r="S109" s="40" t="s">
        <v>10</v>
      </c>
      <c r="T109" s="38"/>
      <c r="U109" s="41"/>
      <c r="V109" s="42" t="s">
        <v>41</v>
      </c>
      <c r="W109" t="e">
        <f ca="1">IF(AND($C109="S",$U109&gt;0),IF(ISBLANK($V109),"RA",LEFT($V109,2)),"")</f>
        <v>#REF!</v>
      </c>
      <c r="X109" s="43" t="e">
        <f ca="1">IF($C109="S",IF($W109="CP",$U109,IF($W109="RA",(($U109)*[1]QCI!$AA$3),0)),SomaAgrup)</f>
        <v>#REF!</v>
      </c>
      <c r="Y109" s="44" t="e">
        <f ca="1">IF($C109="S",IF($W109="OU",ROUND($U109,2),0),SomaAgrup)</f>
        <v>#REF!</v>
      </c>
    </row>
    <row r="110" spans="1:25" ht="75" x14ac:dyDescent="0.25">
      <c r="A110" t="e">
        <f t="shared" si="18"/>
        <v>#REF!</v>
      </c>
      <c r="B110" t="e">
        <f t="shared" ca="1" si="10"/>
        <v>#REF!</v>
      </c>
      <c r="C110" t="e">
        <f t="shared" ca="1" si="11"/>
        <v>#REF!</v>
      </c>
      <c r="D110" t="e">
        <f t="shared" ca="1" si="12"/>
        <v>#REF!</v>
      </c>
      <c r="E110" t="e">
        <f ca="1">IF($C110=1,OFFSET(E110,-1,0)+MAX(1,COUNTIF([1]QCI!$A$13:$A$24,OFFSET([1]ORÇAMENTO!E113,-1,0))),OFFSET(E110,-1,0))</f>
        <v>#REF!</v>
      </c>
      <c r="F110" t="e">
        <f t="shared" ca="1" si="13"/>
        <v>#REF!</v>
      </c>
      <c r="G110" t="e">
        <f t="shared" ca="1" si="14"/>
        <v>#REF!</v>
      </c>
      <c r="H110" t="e">
        <f t="shared" ca="1" si="15"/>
        <v>#REF!</v>
      </c>
      <c r="I110" t="e">
        <f ca="1">IF(AND($C110&lt;=4,$C110&lt;&gt;0),0,IF(AND($C110="S",$U110&gt;0),OFFSET(I110,-1,0)+1,OFFSET(I110,-1,0)))</f>
        <v>#REF!</v>
      </c>
      <c r="J110" t="e">
        <f t="shared" ca="1" si="17"/>
        <v>#REF!</v>
      </c>
      <c r="K110" t="e">
        <f ca="1">IF(OR($C110="S",$C110=0),0,MATCH(OFFSET($D110,0,$C110)+IF($C110&lt;&gt;1,1,COUNTIF([1]QCI!$A$13:$A$24,[1]ORÇAMENTO!E113)),OFFSET($D110,1,$C110,ROW($C$169)-ROW($C110)),0))</f>
        <v>#REF!</v>
      </c>
      <c r="L110" s="33" t="s">
        <v>253</v>
      </c>
      <c r="M110" s="34" t="s">
        <v>40</v>
      </c>
      <c r="N110" s="35" t="s">
        <v>122</v>
      </c>
      <c r="O110" s="36" t="s">
        <v>379</v>
      </c>
      <c r="P110" s="37" t="s">
        <v>331</v>
      </c>
      <c r="Q110" s="38">
        <v>24.17</v>
      </c>
      <c r="R110" s="39"/>
      <c r="S110" s="40" t="s">
        <v>10</v>
      </c>
      <c r="T110" s="38"/>
      <c r="U110" s="41"/>
      <c r="V110" s="42" t="s">
        <v>41</v>
      </c>
      <c r="W110" t="e">
        <f ca="1">IF(AND($C110="S",$U110&gt;0),IF(ISBLANK($V110),"RA",LEFT($V110,2)),"")</f>
        <v>#REF!</v>
      </c>
      <c r="X110" s="43" t="e">
        <f ca="1">IF($C110="S",IF($W110="CP",$U110,IF($W110="RA",(($U110)*[1]QCI!$AA$3),0)),SomaAgrup)</f>
        <v>#REF!</v>
      </c>
      <c r="Y110" s="44" t="e">
        <f ca="1">IF($C110="S",IF($W110="OU",ROUND($U110,2),0),SomaAgrup)</f>
        <v>#REF!</v>
      </c>
    </row>
    <row r="111" spans="1:25" x14ac:dyDescent="0.25">
      <c r="A111" t="e">
        <f t="shared" si="18"/>
        <v>#REF!</v>
      </c>
      <c r="B111" t="e">
        <f t="shared" ca="1" si="10"/>
        <v>#REF!</v>
      </c>
      <c r="C111" t="e">
        <f t="shared" ca="1" si="11"/>
        <v>#REF!</v>
      </c>
      <c r="D111" t="e">
        <f t="shared" ca="1" si="12"/>
        <v>#REF!</v>
      </c>
      <c r="E111" t="e">
        <f ca="1">IF($C111=1,OFFSET(E111,-1,0)+MAX(1,COUNTIF([1]QCI!$A$13:$A$24,OFFSET([1]ORÇAMENTO!E114,-1,0))),OFFSET(E111,-1,0))</f>
        <v>#REF!</v>
      </c>
      <c r="F111" t="e">
        <f t="shared" ca="1" si="13"/>
        <v>#REF!</v>
      </c>
      <c r="G111" t="e">
        <f t="shared" ca="1" si="14"/>
        <v>#REF!</v>
      </c>
      <c r="H111" t="e">
        <f t="shared" ca="1" si="15"/>
        <v>#REF!</v>
      </c>
      <c r="I111" t="e">
        <f ca="1">IF(AND($C111&lt;=4,$C111&lt;&gt;0),0,IF(AND($C111="S",$U111&gt;0),OFFSET(I111,-1,0)+1,OFFSET(I111,-1,0)))</f>
        <v>#REF!</v>
      </c>
      <c r="J111" t="e">
        <f t="shared" ca="1" si="17"/>
        <v>#REF!</v>
      </c>
      <c r="K111" t="e">
        <f ca="1">IF(OR($C111="S",$C111=0),0,MATCH(OFFSET($D111,0,$C111)+IF($C111&lt;&gt;1,1,COUNTIF([1]QCI!$A$13:$A$24,[1]ORÇAMENTO!E114)),OFFSET($D111,1,$C111,ROW($C$169)-ROW($C111)),0))</f>
        <v>#REF!</v>
      </c>
      <c r="L111" s="70" t="s">
        <v>254</v>
      </c>
      <c r="M111" s="71" t="s">
        <v>40</v>
      </c>
      <c r="N111" s="72"/>
      <c r="O111" s="73" t="s">
        <v>123</v>
      </c>
      <c r="P111" s="74" t="s">
        <v>316</v>
      </c>
      <c r="Q111" s="75">
        <v>0</v>
      </c>
      <c r="R111" s="76"/>
      <c r="S111" s="77" t="s">
        <v>10</v>
      </c>
      <c r="T111" s="75"/>
      <c r="U111" s="78"/>
      <c r="V111" s="42" t="s">
        <v>41</v>
      </c>
      <c r="W111" t="e">
        <f ca="1">IF(AND($C111="S",$U111&gt;0),IF(ISBLANK($V111),"RA",LEFT($V111,2)),"")</f>
        <v>#REF!</v>
      </c>
      <c r="X111" s="43" t="e">
        <f ca="1">IF($C111="S",IF($W111="CP",$U111,IF($W111="RA",(($U111)*[1]QCI!$AA$3),0)),SomaAgrup)</f>
        <v>#REF!</v>
      </c>
      <c r="Y111" s="44" t="e">
        <f ca="1">IF($C111="S",IF($W111="OU",ROUND($U111,2),0),SomaAgrup)</f>
        <v>#REF!</v>
      </c>
    </row>
    <row r="112" spans="1:25" x14ac:dyDescent="0.25">
      <c r="A112" t="e">
        <f t="shared" si="18"/>
        <v>#REF!</v>
      </c>
      <c r="B112" t="e">
        <f t="shared" ca="1" si="10"/>
        <v>#REF!</v>
      </c>
      <c r="C112" t="e">
        <f t="shared" ca="1" si="11"/>
        <v>#REF!</v>
      </c>
      <c r="D112" t="e">
        <f t="shared" ca="1" si="12"/>
        <v>#REF!</v>
      </c>
      <c r="E112" t="e">
        <f ca="1">IF($C112=1,OFFSET(E112,-1,0)+MAX(1,COUNTIF([1]QCI!$A$13:$A$24,OFFSET([1]ORÇAMENTO!E115,-1,0))),OFFSET(E112,-1,0))</f>
        <v>#REF!</v>
      </c>
      <c r="F112" t="e">
        <f t="shared" ca="1" si="13"/>
        <v>#REF!</v>
      </c>
      <c r="G112" t="e">
        <f t="shared" ca="1" si="14"/>
        <v>#REF!</v>
      </c>
      <c r="H112" t="e">
        <f t="shared" ca="1" si="15"/>
        <v>#REF!</v>
      </c>
      <c r="I112" t="e">
        <f ca="1">IF(AND($C112&lt;=4,$C112&lt;&gt;0),0,IF(AND($C112="S",$U112&gt;0),OFFSET(I112,-1,0)+1,OFFSET(I112,-1,0)))</f>
        <v>#REF!</v>
      </c>
      <c r="J112" t="e">
        <f t="shared" ca="1" si="17"/>
        <v>#REF!</v>
      </c>
      <c r="K112" t="e">
        <f ca="1">IF(OR($C112="S",$C112=0),0,MATCH(OFFSET($D112,0,$C112)+IF($C112&lt;&gt;1,1,COUNTIF([1]QCI!$A$13:$A$24,[1]ORÇAMENTO!E115)),OFFSET($D112,1,$C112,ROW($C$169)-ROW($C112)),0))</f>
        <v>#REF!</v>
      </c>
      <c r="L112" s="33" t="s">
        <v>255</v>
      </c>
      <c r="M112" s="34" t="s">
        <v>40</v>
      </c>
      <c r="N112" s="35" t="s">
        <v>114</v>
      </c>
      <c r="O112" s="36" t="s">
        <v>371</v>
      </c>
      <c r="P112" s="37" t="s">
        <v>326</v>
      </c>
      <c r="Q112" s="38">
        <v>77</v>
      </c>
      <c r="R112" s="39"/>
      <c r="S112" s="40" t="s">
        <v>10</v>
      </c>
      <c r="T112" s="38"/>
      <c r="U112" s="41"/>
      <c r="V112" s="42" t="s">
        <v>41</v>
      </c>
      <c r="W112" t="e">
        <f ca="1">IF(AND($C112="S",$U112&gt;0),IF(ISBLANK($V112),"RA",LEFT($V112,2)),"")</f>
        <v>#REF!</v>
      </c>
      <c r="X112" s="43" t="e">
        <f ca="1">IF($C112="S",IF($W112="CP",$U112,IF($W112="RA",(($U112)*[1]QCI!$AA$3),0)),SomaAgrup)</f>
        <v>#REF!</v>
      </c>
      <c r="Y112" s="44" t="e">
        <f ca="1">IF($C112="S",IF($W112="OU",ROUND($U112,2),0),SomaAgrup)</f>
        <v>#REF!</v>
      </c>
    </row>
    <row r="113" spans="1:25" ht="75" x14ac:dyDescent="0.25">
      <c r="A113" t="e">
        <f t="shared" si="18"/>
        <v>#REF!</v>
      </c>
      <c r="B113" t="e">
        <f t="shared" ca="1" si="10"/>
        <v>#REF!</v>
      </c>
      <c r="C113" t="e">
        <f t="shared" ca="1" si="11"/>
        <v>#REF!</v>
      </c>
      <c r="D113" t="e">
        <f t="shared" ca="1" si="12"/>
        <v>#REF!</v>
      </c>
      <c r="E113" t="e">
        <f ca="1">IF($C113=1,OFFSET(E113,-1,0)+MAX(1,COUNTIF([1]QCI!$A$13:$A$24,OFFSET([1]ORÇAMENTO!E116,-1,0))),OFFSET(E113,-1,0))</f>
        <v>#REF!</v>
      </c>
      <c r="F113" t="e">
        <f t="shared" ca="1" si="13"/>
        <v>#REF!</v>
      </c>
      <c r="G113" t="e">
        <f t="shared" ca="1" si="14"/>
        <v>#REF!</v>
      </c>
      <c r="H113" t="e">
        <f t="shared" ca="1" si="15"/>
        <v>#REF!</v>
      </c>
      <c r="I113" t="e">
        <f ca="1">IF(AND($C113&lt;=4,$C113&lt;&gt;0),0,IF(AND($C113="S",$U113&gt;0),OFFSET(I113,-1,0)+1,OFFSET(I113,-1,0)))</f>
        <v>#REF!</v>
      </c>
      <c r="J113" t="e">
        <f t="shared" ca="1" si="17"/>
        <v>#REF!</v>
      </c>
      <c r="K113" t="e">
        <f ca="1">IF(OR($C113="S",$C113=0),0,MATCH(OFFSET($D113,0,$C113)+IF($C113&lt;&gt;1,1,COUNTIF([1]QCI!$A$13:$A$24,[1]ORÇAMENTO!E116)),OFFSET($D113,1,$C113,ROW($C$169)-ROW($C113)),0))</f>
        <v>#REF!</v>
      </c>
      <c r="L113" s="33" t="s">
        <v>256</v>
      </c>
      <c r="M113" s="34" t="s">
        <v>40</v>
      </c>
      <c r="N113" s="35" t="s">
        <v>115</v>
      </c>
      <c r="O113" s="36" t="s">
        <v>372</v>
      </c>
      <c r="P113" s="37" t="s">
        <v>331</v>
      </c>
      <c r="Q113" s="38">
        <v>126.35</v>
      </c>
      <c r="R113" s="39"/>
      <c r="S113" s="40" t="s">
        <v>10</v>
      </c>
      <c r="T113" s="38"/>
      <c r="U113" s="41"/>
      <c r="V113" s="42" t="s">
        <v>41</v>
      </c>
      <c r="W113" t="e">
        <f ca="1">IF(AND($C113="S",$U113&gt;0),IF(ISBLANK($V113),"RA",LEFT($V113,2)),"")</f>
        <v>#REF!</v>
      </c>
      <c r="X113" s="43" t="e">
        <f ca="1">IF($C113="S",IF($W113="CP",$U113,IF($W113="RA",(($U113)*[1]QCI!$AA$3),0)),SomaAgrup)</f>
        <v>#REF!</v>
      </c>
      <c r="Y113" s="44" t="e">
        <f ca="1">IF($C113="S",IF($W113="OU",ROUND($U113,2),0),SomaAgrup)</f>
        <v>#REF!</v>
      </c>
    </row>
    <row r="114" spans="1:25" ht="30" x14ac:dyDescent="0.25">
      <c r="A114" t="e">
        <f t="shared" si="18"/>
        <v>#REF!</v>
      </c>
      <c r="B114" t="e">
        <f t="shared" ca="1" si="10"/>
        <v>#REF!</v>
      </c>
      <c r="C114" t="e">
        <f t="shared" ca="1" si="11"/>
        <v>#REF!</v>
      </c>
      <c r="D114" t="e">
        <f t="shared" ca="1" si="12"/>
        <v>#REF!</v>
      </c>
      <c r="E114" t="e">
        <f ca="1">IF($C114=1,OFFSET(E114,-1,0)+MAX(1,COUNTIF([1]QCI!$A$13:$A$24,OFFSET([1]ORÇAMENTO!E117,-1,0))),OFFSET(E114,-1,0))</f>
        <v>#REF!</v>
      </c>
      <c r="F114" t="e">
        <f t="shared" ca="1" si="13"/>
        <v>#REF!</v>
      </c>
      <c r="G114" t="e">
        <f t="shared" ca="1" si="14"/>
        <v>#REF!</v>
      </c>
      <c r="H114" t="e">
        <f t="shared" ca="1" si="15"/>
        <v>#REF!</v>
      </c>
      <c r="I114" t="e">
        <f ca="1">IF(AND($C114&lt;=4,$C114&lt;&gt;0),0,IF(AND($C114="S",$U114&gt;0),OFFSET(I114,-1,0)+1,OFFSET(I114,-1,0)))</f>
        <v>#REF!</v>
      </c>
      <c r="J114" t="e">
        <f t="shared" ca="1" si="17"/>
        <v>#REF!</v>
      </c>
      <c r="K114" t="e">
        <f ca="1">IF(OR($C114="S",$C114=0),0,MATCH(OFFSET($D114,0,$C114)+IF($C114&lt;&gt;1,1,COUNTIF([1]QCI!$A$13:$A$24,[1]ORÇAMENTO!E117)),OFFSET($D114,1,$C114,ROW($C$169)-ROW($C114)),0))</f>
        <v>#REF!</v>
      </c>
      <c r="L114" s="33" t="s">
        <v>257</v>
      </c>
      <c r="M114" s="34" t="s">
        <v>40</v>
      </c>
      <c r="N114" s="35" t="s">
        <v>63</v>
      </c>
      <c r="O114" s="36" t="s">
        <v>328</v>
      </c>
      <c r="P114" s="37" t="s">
        <v>329</v>
      </c>
      <c r="Q114" s="38">
        <v>81.63</v>
      </c>
      <c r="R114" s="39"/>
      <c r="S114" s="40" t="s">
        <v>10</v>
      </c>
      <c r="T114" s="38"/>
      <c r="U114" s="41"/>
      <c r="V114" s="42" t="s">
        <v>41</v>
      </c>
      <c r="W114" t="e">
        <f ca="1">IF(AND($C114="S",$U114&gt;0),IF(ISBLANK($V114),"RA",LEFT($V114,2)),"")</f>
        <v>#REF!</v>
      </c>
      <c r="X114" s="43" t="e">
        <f ca="1">IF($C114="S",IF($W114="CP",$U114,IF($W114="RA",(($U114)*[1]QCI!$AA$3),0)),SomaAgrup)</f>
        <v>#REF!</v>
      </c>
      <c r="Y114" s="44" t="e">
        <f ca="1">IF($C114="S",IF($W114="OU",ROUND($U114,2),0),SomaAgrup)</f>
        <v>#REF!</v>
      </c>
    </row>
    <row r="115" spans="1:25" ht="60" x14ac:dyDescent="0.25">
      <c r="A115" t="e">
        <f t="shared" si="18"/>
        <v>#REF!</v>
      </c>
      <c r="B115" t="e">
        <f t="shared" ca="1" si="10"/>
        <v>#REF!</v>
      </c>
      <c r="C115" t="e">
        <f t="shared" ca="1" si="11"/>
        <v>#REF!</v>
      </c>
      <c r="D115" t="e">
        <f t="shared" ca="1" si="12"/>
        <v>#REF!</v>
      </c>
      <c r="E115" t="e">
        <f ca="1">IF($C115=1,OFFSET(E115,-1,0)+MAX(1,COUNTIF([1]QCI!$A$13:$A$24,OFFSET([1]ORÇAMENTO!E118,-1,0))),OFFSET(E115,-1,0))</f>
        <v>#REF!</v>
      </c>
      <c r="F115" t="e">
        <f t="shared" ca="1" si="13"/>
        <v>#REF!</v>
      </c>
      <c r="G115" t="e">
        <f t="shared" ca="1" si="14"/>
        <v>#REF!</v>
      </c>
      <c r="H115" t="e">
        <f t="shared" ca="1" si="15"/>
        <v>#REF!</v>
      </c>
      <c r="I115" t="e">
        <f ca="1">IF(AND($C115&lt;=4,$C115&lt;&gt;0),0,IF(AND($C115="S",$U115&gt;0),OFFSET(I115,-1,0)+1,OFFSET(I115,-1,0)))</f>
        <v>#REF!</v>
      </c>
      <c r="J115" t="e">
        <f t="shared" ca="1" si="17"/>
        <v>#REF!</v>
      </c>
      <c r="K115" t="e">
        <f ca="1">IF(OR($C115="S",$C115=0),0,MATCH(OFFSET($D115,0,$C115)+IF($C115&lt;&gt;1,1,COUNTIF([1]QCI!$A$13:$A$24,[1]ORÇAMENTO!E118)),OFFSET($D115,1,$C115,ROW($C$169)-ROW($C115)),0))</f>
        <v>#REF!</v>
      </c>
      <c r="L115" s="33" t="s">
        <v>258</v>
      </c>
      <c r="M115" s="34" t="s">
        <v>40</v>
      </c>
      <c r="N115" s="35" t="s">
        <v>64</v>
      </c>
      <c r="O115" s="36" t="s">
        <v>330</v>
      </c>
      <c r="P115" s="37" t="s">
        <v>331</v>
      </c>
      <c r="Q115" s="38">
        <v>27.21</v>
      </c>
      <c r="R115" s="39"/>
      <c r="S115" s="40" t="s">
        <v>10</v>
      </c>
      <c r="T115" s="38"/>
      <c r="U115" s="41"/>
      <c r="V115" s="42" t="s">
        <v>41</v>
      </c>
      <c r="W115" t="e">
        <f ca="1">IF(AND($C115="S",$U115&gt;0),IF(ISBLANK($V115),"RA",LEFT($V115,2)),"")</f>
        <v>#REF!</v>
      </c>
      <c r="X115" s="43" t="e">
        <f ca="1">IF($C115="S",IF($W115="CP",$U115,IF($W115="RA",(($U115)*[1]QCI!$AA$3),0)),SomaAgrup)</f>
        <v>#REF!</v>
      </c>
      <c r="Y115" s="44" t="e">
        <f ca="1">IF($C115="S",IF($W115="OU",ROUND($U115,2),0),SomaAgrup)</f>
        <v>#REF!</v>
      </c>
    </row>
    <row r="116" spans="1:25" ht="30" x14ac:dyDescent="0.25">
      <c r="A116" t="e">
        <f t="shared" si="18"/>
        <v>#REF!</v>
      </c>
      <c r="B116" t="e">
        <f t="shared" ca="1" si="10"/>
        <v>#REF!</v>
      </c>
      <c r="C116" t="e">
        <f t="shared" ca="1" si="11"/>
        <v>#REF!</v>
      </c>
      <c r="D116" t="e">
        <f t="shared" ca="1" si="12"/>
        <v>#REF!</v>
      </c>
      <c r="E116" t="e">
        <f ca="1">IF($C116=1,OFFSET(E116,-1,0)+MAX(1,COUNTIF([1]QCI!$A$13:$A$24,OFFSET([1]ORÇAMENTO!E119,-1,0))),OFFSET(E116,-1,0))</f>
        <v>#REF!</v>
      </c>
      <c r="F116" t="e">
        <f t="shared" ca="1" si="13"/>
        <v>#REF!</v>
      </c>
      <c r="G116" t="e">
        <f t="shared" ca="1" si="14"/>
        <v>#REF!</v>
      </c>
      <c r="H116" t="e">
        <f t="shared" ca="1" si="15"/>
        <v>#REF!</v>
      </c>
      <c r="I116" t="e">
        <f ca="1">IF(AND($C116&lt;=4,$C116&lt;&gt;0),0,IF(AND($C116="S",$U116&gt;0),OFFSET(I116,-1,0)+1,OFFSET(I116,-1,0)))</f>
        <v>#REF!</v>
      </c>
      <c r="J116" t="e">
        <f t="shared" ca="1" si="17"/>
        <v>#REF!</v>
      </c>
      <c r="K116" t="e">
        <f ca="1">IF(OR($C116="S",$C116=0),0,MATCH(OFFSET($D116,0,$C116)+IF($C116&lt;&gt;1,1,COUNTIF([1]QCI!$A$13:$A$24,[1]ORÇAMENTO!E119)),OFFSET($D116,1,$C116,ROW($C$169)-ROW($C116)),0))</f>
        <v>#REF!</v>
      </c>
      <c r="L116" s="33" t="s">
        <v>259</v>
      </c>
      <c r="M116" s="34" t="s">
        <v>40</v>
      </c>
      <c r="N116" s="35" t="s">
        <v>116</v>
      </c>
      <c r="O116" s="36" t="s">
        <v>373</v>
      </c>
      <c r="P116" s="37" t="s">
        <v>331</v>
      </c>
      <c r="Q116" s="38">
        <v>5.54</v>
      </c>
      <c r="R116" s="39"/>
      <c r="S116" s="40" t="s">
        <v>10</v>
      </c>
      <c r="T116" s="38"/>
      <c r="U116" s="41"/>
      <c r="V116" s="42" t="s">
        <v>41</v>
      </c>
      <c r="W116" t="e">
        <f ca="1">IF(AND($C116="S",$U116&gt;0),IF(ISBLANK($V116),"RA",LEFT($V116,2)),"")</f>
        <v>#REF!</v>
      </c>
      <c r="X116" s="43" t="e">
        <f ca="1">IF($C116="S",IF($W116="CP",$U116,IF($W116="RA",(($U116)*[1]QCI!$AA$3),0)),SomaAgrup)</f>
        <v>#REF!</v>
      </c>
      <c r="Y116" s="44" t="e">
        <f ca="1">IF($C116="S",IF($W116="OU",ROUND($U116,2),0),SomaAgrup)</f>
        <v>#REF!</v>
      </c>
    </row>
    <row r="117" spans="1:25" ht="30" x14ac:dyDescent="0.25">
      <c r="A117" t="e">
        <f t="shared" si="18"/>
        <v>#REF!</v>
      </c>
      <c r="B117" t="e">
        <f t="shared" ref="B117:B168" ca="1" si="19">IF(OR(C117="s",C117=0),OFFSET(B117,-1,0),C117)</f>
        <v>#REF!</v>
      </c>
      <c r="C117" t="e">
        <f t="shared" ref="C117:C168" ca="1" si="20">IF(OFFSET(C117,-1,0)="L",1,IF(OFFSET(C117,-1,0)=1,2,IF(OR(A117="s",A117=0),"S",IF(AND(OFFSET(C117,-1,0)=2,A117=4),3,IF(AND(OR(OFFSET(C117,-1,0)="s",OFFSET(C117,-1,0)=0),A117&lt;&gt;"s",A117&gt;OFFSET(B117,-1,0)),OFFSET(B117,-1,0),A117)))))</f>
        <v>#REF!</v>
      </c>
      <c r="D117" t="e">
        <f t="shared" ref="D117:D168" ca="1" si="21">IF(OR(C117="S",C117=0),0,IF(ISERROR(K117),J117,SMALL(J117:K117,1)))</f>
        <v>#REF!</v>
      </c>
      <c r="E117" t="e">
        <f ca="1">IF($C117=1,OFFSET(E117,-1,0)+MAX(1,COUNTIF([1]QCI!$A$13:$A$24,OFFSET([1]ORÇAMENTO!E120,-1,0))),OFFSET(E117,-1,0))</f>
        <v>#REF!</v>
      </c>
      <c r="F117" t="e">
        <f t="shared" ref="F117:F168" ca="1" si="22">IF($C117=1,0,IF($C117=2,OFFSET(F117,-1,0)+1,OFFSET(F117,-1,0)))</f>
        <v>#REF!</v>
      </c>
      <c r="G117" t="e">
        <f t="shared" ref="G117:G168" ca="1" si="23">IF(AND($C117&lt;=2,$C117&lt;&gt;0),0,IF($C117=3,OFFSET(G117,-1,0)+1,OFFSET(G117,-1,0)))</f>
        <v>#REF!</v>
      </c>
      <c r="H117" t="e">
        <f t="shared" ref="H117:H168" ca="1" si="24">IF(AND($C117&lt;=3,$C117&lt;&gt;0),0,IF($C117=4,OFFSET(H117,-1,0)+1,OFFSET(H117,-1,0)))</f>
        <v>#REF!</v>
      </c>
      <c r="I117" t="e">
        <f ca="1">IF(AND($C117&lt;=4,$C117&lt;&gt;0),0,IF(AND($C117="S",$U117&gt;0),OFFSET(I117,-1,0)+1,OFFSET(I117,-1,0)))</f>
        <v>#REF!</v>
      </c>
      <c r="J117" t="e">
        <f t="shared" ca="1" si="17"/>
        <v>#REF!</v>
      </c>
      <c r="K117" t="e">
        <f ca="1">IF(OR($C117="S",$C117=0),0,MATCH(OFFSET($D117,0,$C117)+IF($C117&lt;&gt;1,1,COUNTIF([1]QCI!$A$13:$A$24,[1]ORÇAMENTO!E120)),OFFSET($D117,1,$C117,ROW($C$169)-ROW($C117)),0))</f>
        <v>#REF!</v>
      </c>
      <c r="L117" s="33" t="s">
        <v>260</v>
      </c>
      <c r="M117" s="34" t="s">
        <v>40</v>
      </c>
      <c r="N117" s="35" t="s">
        <v>63</v>
      </c>
      <c r="O117" s="36" t="s">
        <v>328</v>
      </c>
      <c r="P117" s="37" t="s">
        <v>329</v>
      </c>
      <c r="Q117" s="38">
        <v>179.21</v>
      </c>
      <c r="R117" s="39"/>
      <c r="S117" s="40" t="s">
        <v>10</v>
      </c>
      <c r="T117" s="38"/>
      <c r="U117" s="41"/>
      <c r="V117" s="42" t="s">
        <v>41</v>
      </c>
      <c r="W117" t="e">
        <f ca="1">IF(AND($C117="S",$U117&gt;0),IF(ISBLANK($V117),"RA",LEFT($V117,2)),"")</f>
        <v>#REF!</v>
      </c>
      <c r="X117" s="43" t="e">
        <f ca="1">IF($C117="S",IF($W117="CP",$U117,IF($W117="RA",(($U117)*[1]QCI!$AA$3),0)),SomaAgrup)</f>
        <v>#REF!</v>
      </c>
      <c r="Y117" s="44" t="e">
        <f ca="1">IF($C117="S",IF($W117="OU",ROUND($U117,2),0),SomaAgrup)</f>
        <v>#REF!</v>
      </c>
    </row>
    <row r="118" spans="1:25" ht="30" x14ac:dyDescent="0.25">
      <c r="A118" t="e">
        <f t="shared" si="18"/>
        <v>#REF!</v>
      </c>
      <c r="B118" t="e">
        <f t="shared" ca="1" si="19"/>
        <v>#REF!</v>
      </c>
      <c r="C118" t="e">
        <f t="shared" ca="1" si="20"/>
        <v>#REF!</v>
      </c>
      <c r="D118" t="e">
        <f t="shared" ca="1" si="21"/>
        <v>#REF!</v>
      </c>
      <c r="E118" t="e">
        <f ca="1">IF($C118=1,OFFSET(E118,-1,0)+MAX(1,COUNTIF([1]QCI!$A$13:$A$24,OFFSET([1]ORÇAMENTO!E121,-1,0))),OFFSET(E118,-1,0))</f>
        <v>#REF!</v>
      </c>
      <c r="F118" t="e">
        <f t="shared" ca="1" si="22"/>
        <v>#REF!</v>
      </c>
      <c r="G118" t="e">
        <f t="shared" ca="1" si="23"/>
        <v>#REF!</v>
      </c>
      <c r="H118" t="e">
        <f t="shared" ca="1" si="24"/>
        <v>#REF!</v>
      </c>
      <c r="I118" t="e">
        <f ca="1">IF(AND($C118&lt;=4,$C118&lt;&gt;0),0,IF(AND($C118="S",$U118&gt;0),OFFSET(I118,-1,0)+1,OFFSET(I118,-1,0)))</f>
        <v>#REF!</v>
      </c>
      <c r="J118" t="e">
        <f t="shared" ca="1" si="17"/>
        <v>#REF!</v>
      </c>
      <c r="K118" t="e">
        <f ca="1">IF(OR($C118="S",$C118=0),0,MATCH(OFFSET($D118,0,$C118)+IF($C118&lt;&gt;1,1,COUNTIF([1]QCI!$A$13:$A$24,[1]ORÇAMENTO!E121)),OFFSET($D118,1,$C118,ROW($C$169)-ROW($C118)),0))</f>
        <v>#REF!</v>
      </c>
      <c r="L118" s="33" t="s">
        <v>261</v>
      </c>
      <c r="M118" s="34" t="s">
        <v>66</v>
      </c>
      <c r="N118" s="35" t="s">
        <v>124</v>
      </c>
      <c r="O118" s="36" t="s">
        <v>380</v>
      </c>
      <c r="P118" s="37" t="s">
        <v>355</v>
      </c>
      <c r="Q118" s="38">
        <v>77</v>
      </c>
      <c r="R118" s="39"/>
      <c r="S118" s="40" t="s">
        <v>11</v>
      </c>
      <c r="T118" s="38"/>
      <c r="U118" s="41"/>
      <c r="V118" s="42" t="s">
        <v>41</v>
      </c>
      <c r="W118" t="e">
        <f ca="1">IF(AND($C118="S",$U118&gt;0),IF(ISBLANK($V118),"RA",LEFT($V118,2)),"")</f>
        <v>#REF!</v>
      </c>
      <c r="X118" s="43" t="e">
        <f ca="1">IF($C118="S",IF($W118="CP",$U118,IF($W118="RA",(($U118)*[1]QCI!$AA$3),0)),SomaAgrup)</f>
        <v>#REF!</v>
      </c>
      <c r="Y118" s="44" t="e">
        <f ca="1">IF($C118="S",IF($W118="OU",ROUND($U118,2),0),SomaAgrup)</f>
        <v>#REF!</v>
      </c>
    </row>
    <row r="119" spans="1:25" ht="45" x14ac:dyDescent="0.25">
      <c r="A119" t="e">
        <f t="shared" si="18"/>
        <v>#REF!</v>
      </c>
      <c r="B119" t="e">
        <f t="shared" ca="1" si="19"/>
        <v>#REF!</v>
      </c>
      <c r="C119" t="e">
        <f t="shared" ca="1" si="20"/>
        <v>#REF!</v>
      </c>
      <c r="D119" t="e">
        <f t="shared" ca="1" si="21"/>
        <v>#REF!</v>
      </c>
      <c r="E119" t="e">
        <f ca="1">IF($C119=1,OFFSET(E119,-1,0)+MAX(1,COUNTIF([1]QCI!$A$13:$A$24,OFFSET([1]ORÇAMENTO!E122,-1,0))),OFFSET(E119,-1,0))</f>
        <v>#REF!</v>
      </c>
      <c r="F119" t="e">
        <f t="shared" ca="1" si="22"/>
        <v>#REF!</v>
      </c>
      <c r="G119" t="e">
        <f t="shared" ca="1" si="23"/>
        <v>#REF!</v>
      </c>
      <c r="H119" t="e">
        <f t="shared" ca="1" si="24"/>
        <v>#REF!</v>
      </c>
      <c r="I119" t="e">
        <f ca="1">IF(AND($C119&lt;=4,$C119&lt;&gt;0),0,IF(AND($C119="S",$U119&gt;0),OFFSET(I119,-1,0)+1,OFFSET(I119,-1,0)))</f>
        <v>#REF!</v>
      </c>
      <c r="J119" t="e">
        <f t="shared" ca="1" si="17"/>
        <v>#REF!</v>
      </c>
      <c r="K119" t="e">
        <f ca="1">IF(OR($C119="S",$C119=0),0,MATCH(OFFSET($D119,0,$C119)+IF($C119&lt;&gt;1,1,COUNTIF([1]QCI!$A$13:$A$24,[1]ORÇAMENTO!E122)),OFFSET($D119,1,$C119,ROW($C$169)-ROW($C119)),0))</f>
        <v>#REF!</v>
      </c>
      <c r="L119" s="33" t="s">
        <v>262</v>
      </c>
      <c r="M119" s="34" t="s">
        <v>40</v>
      </c>
      <c r="N119" s="35" t="s">
        <v>125</v>
      </c>
      <c r="O119" s="36" t="s">
        <v>381</v>
      </c>
      <c r="P119" s="37" t="s">
        <v>347</v>
      </c>
      <c r="Q119" s="38">
        <v>23.1</v>
      </c>
      <c r="R119" s="39"/>
      <c r="S119" s="40" t="s">
        <v>10</v>
      </c>
      <c r="T119" s="38"/>
      <c r="U119" s="41"/>
      <c r="V119" s="42" t="s">
        <v>51</v>
      </c>
      <c r="W119" t="e">
        <f ca="1">IF(AND($C119="S",$U119&gt;0),IF(ISBLANK($V119),"RA",LEFT($V119,2)),"")</f>
        <v>#REF!</v>
      </c>
      <c r="X119" s="43" t="e">
        <f ca="1">IF($C119="S",IF($W119="CP",$U119,IF($W119="RA",(($U119)*[1]QCI!$AA$3),0)),SomaAgrup)</f>
        <v>#REF!</v>
      </c>
      <c r="Y119" s="44" t="e">
        <f ca="1">IF($C119="S",IF($W119="OU",ROUND($U119,2),0),SomaAgrup)</f>
        <v>#REF!</v>
      </c>
    </row>
    <row r="120" spans="1:25" ht="30" x14ac:dyDescent="0.25">
      <c r="A120" t="e">
        <f t="shared" si="18"/>
        <v>#REF!</v>
      </c>
      <c r="B120" t="e">
        <f t="shared" ca="1" si="19"/>
        <v>#REF!</v>
      </c>
      <c r="C120" t="e">
        <f t="shared" ca="1" si="20"/>
        <v>#REF!</v>
      </c>
      <c r="D120" t="e">
        <f t="shared" ca="1" si="21"/>
        <v>#REF!</v>
      </c>
      <c r="E120" t="e">
        <f ca="1">IF($C120=1,OFFSET(E120,-1,0)+MAX(1,COUNTIF([1]QCI!$A$13:$A$24,OFFSET([1]ORÇAMENTO!E123,-1,0))),OFFSET(E120,-1,0))</f>
        <v>#REF!</v>
      </c>
      <c r="F120" t="e">
        <f t="shared" ca="1" si="22"/>
        <v>#REF!</v>
      </c>
      <c r="G120" t="e">
        <f t="shared" ca="1" si="23"/>
        <v>#REF!</v>
      </c>
      <c r="H120" t="e">
        <f t="shared" ca="1" si="24"/>
        <v>#REF!</v>
      </c>
      <c r="I120" t="e">
        <f ca="1">IF(AND($C120&lt;=4,$C120&lt;&gt;0),0,IF(AND($C120="S",$U120&gt;0),OFFSET(I120,-1,0)+1,OFFSET(I120,-1,0)))</f>
        <v>#REF!</v>
      </c>
      <c r="J120" t="e">
        <f t="shared" ca="1" si="17"/>
        <v>#REF!</v>
      </c>
      <c r="K120" t="e">
        <f ca="1">IF(OR($C120="S",$C120=0),0,MATCH(OFFSET($D120,0,$C120)+IF($C120&lt;&gt;1,1,COUNTIF([1]QCI!$A$13:$A$24,[1]ORÇAMENTO!E123)),OFFSET($D120,1,$C120,ROW($C$169)-ROW($C120)),0))</f>
        <v>#REF!</v>
      </c>
      <c r="L120" s="33" t="s">
        <v>263</v>
      </c>
      <c r="M120" s="34" t="s">
        <v>40</v>
      </c>
      <c r="N120" s="35" t="s">
        <v>119</v>
      </c>
      <c r="O120" s="36" t="s">
        <v>376</v>
      </c>
      <c r="P120" s="37" t="s">
        <v>349</v>
      </c>
      <c r="Q120" s="38">
        <v>693</v>
      </c>
      <c r="R120" s="39"/>
      <c r="S120" s="40" t="s">
        <v>10</v>
      </c>
      <c r="T120" s="38"/>
      <c r="U120" s="41"/>
      <c r="V120" s="42" t="s">
        <v>51</v>
      </c>
      <c r="W120" t="e">
        <f ca="1">IF(AND($C120="S",$U120&gt;0),IF(ISBLANK($V120),"RA",LEFT($V120,2)),"")</f>
        <v>#REF!</v>
      </c>
      <c r="X120" s="43" t="e">
        <f ca="1">IF($C120="S",IF($W120="CP",$U120,IF($W120="RA",(($U120)*[1]QCI!$AA$3),0)),SomaAgrup)</f>
        <v>#REF!</v>
      </c>
      <c r="Y120" s="44" t="e">
        <f ca="1">IF($C120="S",IF($W120="OU",ROUND($U120,2),0),SomaAgrup)</f>
        <v>#REF!</v>
      </c>
    </row>
    <row r="121" spans="1:25" ht="45" x14ac:dyDescent="0.25">
      <c r="A121" t="e">
        <f t="shared" si="18"/>
        <v>#REF!</v>
      </c>
      <c r="B121" t="e">
        <f t="shared" ca="1" si="19"/>
        <v>#REF!</v>
      </c>
      <c r="C121" t="e">
        <f t="shared" ca="1" si="20"/>
        <v>#REF!</v>
      </c>
      <c r="D121" t="e">
        <f t="shared" ca="1" si="21"/>
        <v>#REF!</v>
      </c>
      <c r="E121" t="e">
        <f ca="1">IF($C121=1,OFFSET(E121,-1,0)+MAX(1,COUNTIF([1]QCI!$A$13:$A$24,OFFSET([1]ORÇAMENTO!E124,-1,0))),OFFSET(E121,-1,0))</f>
        <v>#REF!</v>
      </c>
      <c r="F121" t="e">
        <f t="shared" ca="1" si="22"/>
        <v>#REF!</v>
      </c>
      <c r="G121" t="e">
        <f t="shared" ca="1" si="23"/>
        <v>#REF!</v>
      </c>
      <c r="H121" t="e">
        <f t="shared" ca="1" si="24"/>
        <v>#REF!</v>
      </c>
      <c r="I121" t="e">
        <f ca="1">IF(AND($C121&lt;=4,$C121&lt;&gt;0),0,IF(AND($C121="S",$U121&gt;0),OFFSET(I121,-1,0)+1,OFFSET(I121,-1,0)))</f>
        <v>#REF!</v>
      </c>
      <c r="J121" t="e">
        <f t="shared" ca="1" si="17"/>
        <v>#REF!</v>
      </c>
      <c r="K121" t="e">
        <f ca="1">IF(OR($C121="S",$C121=0),0,MATCH(OFFSET($D121,0,$C121)+IF($C121&lt;&gt;1,1,COUNTIF([1]QCI!$A$13:$A$24,[1]ORÇAMENTO!E124)),OFFSET($D121,1,$C121,ROW($C$169)-ROW($C121)),0))</f>
        <v>#REF!</v>
      </c>
      <c r="L121" s="33" t="s">
        <v>264</v>
      </c>
      <c r="M121" s="34" t="s">
        <v>40</v>
      </c>
      <c r="N121" s="35" t="s">
        <v>120</v>
      </c>
      <c r="O121" s="36" t="s">
        <v>377</v>
      </c>
      <c r="P121" s="37" t="s">
        <v>349</v>
      </c>
      <c r="Q121" s="38">
        <v>5174.3999999999996</v>
      </c>
      <c r="R121" s="39"/>
      <c r="S121" s="40" t="s">
        <v>10</v>
      </c>
      <c r="T121" s="38"/>
      <c r="U121" s="41"/>
      <c r="V121" s="42" t="s">
        <v>51</v>
      </c>
      <c r="W121" t="e">
        <f ca="1">IF(AND($C121="S",$U121&gt;0),IF(ISBLANK($V121),"RA",LEFT($V121,2)),"")</f>
        <v>#REF!</v>
      </c>
      <c r="X121" s="43" t="e">
        <f ca="1">IF($C121="S",IF($W121="CP",$U121,IF($W121="RA",(($U121)*[1]QCI!$AA$3),0)),SomaAgrup)</f>
        <v>#REF!</v>
      </c>
      <c r="Y121" s="44" t="e">
        <f ca="1">IF($C121="S",IF($W121="OU",ROUND($U121,2),0),SomaAgrup)</f>
        <v>#REF!</v>
      </c>
    </row>
    <row r="122" spans="1:25" ht="60" x14ac:dyDescent="0.25">
      <c r="A122" t="e">
        <f t="shared" si="18"/>
        <v>#REF!</v>
      </c>
      <c r="B122" t="e">
        <f t="shared" ca="1" si="19"/>
        <v>#REF!</v>
      </c>
      <c r="C122" t="e">
        <f t="shared" ca="1" si="20"/>
        <v>#REF!</v>
      </c>
      <c r="D122" t="e">
        <f t="shared" ca="1" si="21"/>
        <v>#REF!</v>
      </c>
      <c r="E122" t="e">
        <f ca="1">IF($C122=1,OFFSET(E122,-1,0)+MAX(1,COUNTIF([1]QCI!$A$13:$A$24,OFFSET([1]ORÇAMENTO!E125,-1,0))),OFFSET(E122,-1,0))</f>
        <v>#REF!</v>
      </c>
      <c r="F122" t="e">
        <f t="shared" ca="1" si="22"/>
        <v>#REF!</v>
      </c>
      <c r="G122" t="e">
        <f t="shared" ca="1" si="23"/>
        <v>#REF!</v>
      </c>
      <c r="H122" t="e">
        <f t="shared" ca="1" si="24"/>
        <v>#REF!</v>
      </c>
      <c r="I122" t="e">
        <f ca="1">IF(AND($C122&lt;=4,$C122&lt;&gt;0),0,IF(AND($C122="S",$U122&gt;0),OFFSET(I122,-1,0)+1,OFFSET(I122,-1,0)))</f>
        <v>#REF!</v>
      </c>
      <c r="J122" t="e">
        <f t="shared" ca="1" si="17"/>
        <v>#REF!</v>
      </c>
      <c r="K122" t="e">
        <f ca="1">IF(OR($C122="S",$C122=0),0,MATCH(OFFSET($D122,0,$C122)+IF($C122&lt;&gt;1,1,COUNTIF([1]QCI!$A$13:$A$24,[1]ORÇAMENTO!E125)),OFFSET($D122,1,$C122,ROW($C$169)-ROW($C122)),0))</f>
        <v>#REF!</v>
      </c>
      <c r="L122" s="33" t="s">
        <v>265</v>
      </c>
      <c r="M122" s="34" t="s">
        <v>40</v>
      </c>
      <c r="N122" s="35" t="s">
        <v>126</v>
      </c>
      <c r="O122" s="36" t="s">
        <v>382</v>
      </c>
      <c r="P122" s="37" t="s">
        <v>326</v>
      </c>
      <c r="Q122" s="38">
        <v>77</v>
      </c>
      <c r="R122" s="39"/>
      <c r="S122" s="40" t="s">
        <v>10</v>
      </c>
      <c r="T122" s="38"/>
      <c r="U122" s="41"/>
      <c r="V122" s="42" t="s">
        <v>41</v>
      </c>
      <c r="W122" t="e">
        <f ca="1">IF(AND($C122="S",$U122&gt;0),IF(ISBLANK($V122),"RA",LEFT($V122,2)),"")</f>
        <v>#REF!</v>
      </c>
      <c r="X122" s="43" t="e">
        <f ca="1">IF($C122="S",IF($W122="CP",$U122,IF($W122="RA",(($U122)*[1]QCI!$AA$3),0)),SomaAgrup)</f>
        <v>#REF!</v>
      </c>
      <c r="Y122" s="44" t="e">
        <f ca="1">IF($C122="S",IF($W122="OU",ROUND($U122,2),0),SomaAgrup)</f>
        <v>#REF!</v>
      </c>
    </row>
    <row r="123" spans="1:25" ht="75" x14ac:dyDescent="0.25">
      <c r="A123" t="e">
        <f t="shared" si="18"/>
        <v>#REF!</v>
      </c>
      <c r="B123" t="e">
        <f t="shared" ca="1" si="19"/>
        <v>#REF!</v>
      </c>
      <c r="C123" t="e">
        <f t="shared" ca="1" si="20"/>
        <v>#REF!</v>
      </c>
      <c r="D123" t="e">
        <f t="shared" ca="1" si="21"/>
        <v>#REF!</v>
      </c>
      <c r="E123" t="e">
        <f ca="1">IF($C123=1,OFFSET(E123,-1,0)+MAX(1,COUNTIF([1]QCI!$A$13:$A$24,OFFSET([1]ORÇAMENTO!E126,-1,0))),OFFSET(E123,-1,0))</f>
        <v>#REF!</v>
      </c>
      <c r="F123" t="e">
        <f t="shared" ca="1" si="22"/>
        <v>#REF!</v>
      </c>
      <c r="G123" t="e">
        <f t="shared" ca="1" si="23"/>
        <v>#REF!</v>
      </c>
      <c r="H123" t="e">
        <f t="shared" ca="1" si="24"/>
        <v>#REF!</v>
      </c>
      <c r="I123" t="e">
        <f ca="1">IF(AND($C123&lt;=4,$C123&lt;&gt;0),0,IF(AND($C123="S",$U123&gt;0),OFFSET(I123,-1,0)+1,OFFSET(I123,-1,0)))</f>
        <v>#REF!</v>
      </c>
      <c r="J123" t="e">
        <f t="shared" ca="1" si="17"/>
        <v>#REF!</v>
      </c>
      <c r="K123" t="e">
        <f ca="1">IF(OR($C123="S",$C123=0),0,MATCH(OFFSET($D123,0,$C123)+IF($C123&lt;&gt;1,1,COUNTIF([1]QCI!$A$13:$A$24,[1]ORÇAMENTO!E126)),OFFSET($D123,1,$C123,ROW($C$169)-ROW($C123)),0))</f>
        <v>#REF!</v>
      </c>
      <c r="L123" s="33" t="s">
        <v>266</v>
      </c>
      <c r="M123" s="34" t="s">
        <v>40</v>
      </c>
      <c r="N123" s="35" t="s">
        <v>122</v>
      </c>
      <c r="O123" s="36" t="s">
        <v>379</v>
      </c>
      <c r="P123" s="37" t="s">
        <v>331</v>
      </c>
      <c r="Q123" s="38">
        <v>104.58</v>
      </c>
      <c r="R123" s="39"/>
      <c r="S123" s="40" t="s">
        <v>10</v>
      </c>
      <c r="T123" s="38"/>
      <c r="U123" s="41"/>
      <c r="V123" s="42" t="s">
        <v>41</v>
      </c>
      <c r="W123" t="e">
        <f ca="1">IF(AND($C123="S",$U123&gt;0),IF(ISBLANK($V123),"RA",LEFT($V123,2)),"")</f>
        <v>#REF!</v>
      </c>
      <c r="X123" s="43" t="e">
        <f ca="1">IF($C123="S",IF($W123="CP",$U123,IF($W123="RA",(($U123)*[1]QCI!$AA$3),0)),SomaAgrup)</f>
        <v>#REF!</v>
      </c>
      <c r="Y123" s="44" t="e">
        <f ca="1">IF($C123="S",IF($W123="OU",ROUND($U123,2),0),SomaAgrup)</f>
        <v>#REF!</v>
      </c>
    </row>
    <row r="124" spans="1:25" x14ac:dyDescent="0.25">
      <c r="A124" t="e">
        <f t="shared" si="18"/>
        <v>#REF!</v>
      </c>
      <c r="B124" t="e">
        <f t="shared" ca="1" si="19"/>
        <v>#REF!</v>
      </c>
      <c r="C124" t="e">
        <f t="shared" ca="1" si="20"/>
        <v>#REF!</v>
      </c>
      <c r="D124" t="e">
        <f t="shared" ca="1" si="21"/>
        <v>#REF!</v>
      </c>
      <c r="E124" t="e">
        <f ca="1">IF($C124=1,OFFSET(E124,-1,0)+MAX(1,COUNTIF([1]QCI!$A$13:$A$24,OFFSET([1]ORÇAMENTO!E127,-1,0))),OFFSET(E124,-1,0))</f>
        <v>#REF!</v>
      </c>
      <c r="F124" t="e">
        <f t="shared" ca="1" si="22"/>
        <v>#REF!</v>
      </c>
      <c r="G124" t="e">
        <f t="shared" ca="1" si="23"/>
        <v>#REF!</v>
      </c>
      <c r="H124" t="e">
        <f t="shared" ca="1" si="24"/>
        <v>#REF!</v>
      </c>
      <c r="I124" t="e">
        <f ca="1">IF(AND($C124&lt;=4,$C124&lt;&gt;0),0,IF(AND($C124="S",$U124&gt;0),OFFSET(I124,-1,0)+1,OFFSET(I124,-1,0)))</f>
        <v>#REF!</v>
      </c>
      <c r="J124" t="e">
        <f t="shared" ca="1" si="17"/>
        <v>#REF!</v>
      </c>
      <c r="K124" t="e">
        <f ca="1">IF(OR($C124="S",$C124=0),0,MATCH(OFFSET($D124,0,$C124)+IF($C124&lt;&gt;1,1,COUNTIF([1]QCI!$A$13:$A$24,[1]ORÇAMENTO!E127)),OFFSET($D124,1,$C124,ROW($C$169)-ROW($C124)),0))</f>
        <v>#REF!</v>
      </c>
      <c r="L124" s="70" t="s">
        <v>267</v>
      </c>
      <c r="M124" s="71" t="s">
        <v>40</v>
      </c>
      <c r="N124" s="72"/>
      <c r="O124" s="73" t="s">
        <v>127</v>
      </c>
      <c r="P124" s="74" t="s">
        <v>316</v>
      </c>
      <c r="Q124" s="75">
        <v>0</v>
      </c>
      <c r="R124" s="76"/>
      <c r="S124" s="77" t="s">
        <v>10</v>
      </c>
      <c r="T124" s="75"/>
      <c r="U124" s="78"/>
      <c r="V124" s="42" t="s">
        <v>41</v>
      </c>
      <c r="W124" t="e">
        <f ca="1">IF(AND($C124="S",$U124&gt;0),IF(ISBLANK($V124),"RA",LEFT($V124,2)),"")</f>
        <v>#REF!</v>
      </c>
      <c r="X124" s="43" t="e">
        <f ca="1">IF($C124="S",IF($W124="CP",$U124,IF($W124="RA",(($U124)*[1]QCI!$AA$3),0)),SomaAgrup)</f>
        <v>#REF!</v>
      </c>
      <c r="Y124" s="44" t="e">
        <f ca="1">IF($C124="S",IF($W124="OU",ROUND($U124,2),0),SomaAgrup)</f>
        <v>#REF!</v>
      </c>
    </row>
    <row r="125" spans="1:25" x14ac:dyDescent="0.25">
      <c r="A125" t="e">
        <f t="shared" si="18"/>
        <v>#REF!</v>
      </c>
      <c r="B125" t="e">
        <f t="shared" ca="1" si="19"/>
        <v>#REF!</v>
      </c>
      <c r="C125" t="e">
        <f t="shared" ca="1" si="20"/>
        <v>#REF!</v>
      </c>
      <c r="D125" t="e">
        <f t="shared" ca="1" si="21"/>
        <v>#REF!</v>
      </c>
      <c r="E125" t="e">
        <f ca="1">IF($C125=1,OFFSET(E125,-1,0)+MAX(1,COUNTIF([1]QCI!$A$13:$A$24,OFFSET([1]ORÇAMENTO!E128,-1,0))),OFFSET(E125,-1,0))</f>
        <v>#REF!</v>
      </c>
      <c r="F125" t="e">
        <f t="shared" ca="1" si="22"/>
        <v>#REF!</v>
      </c>
      <c r="G125" t="e">
        <f t="shared" ca="1" si="23"/>
        <v>#REF!</v>
      </c>
      <c r="H125" t="e">
        <f t="shared" ca="1" si="24"/>
        <v>#REF!</v>
      </c>
      <c r="I125" t="e">
        <f ca="1">IF(AND($C125&lt;=4,$C125&lt;&gt;0),0,IF(AND($C125="S",$U125&gt;0),OFFSET(I125,-1,0)+1,OFFSET(I125,-1,0)))</f>
        <v>#REF!</v>
      </c>
      <c r="J125" t="e">
        <f t="shared" ca="1" si="17"/>
        <v>#REF!</v>
      </c>
      <c r="K125" t="e">
        <f ca="1">IF(OR($C125="S",$C125=0),0,MATCH(OFFSET($D125,0,$C125)+IF($C125&lt;&gt;1,1,COUNTIF([1]QCI!$A$13:$A$24,[1]ORÇAMENTO!E128)),OFFSET($D125,1,$C125,ROW($C$169)-ROW($C125)),0))</f>
        <v>#REF!</v>
      </c>
      <c r="L125" s="33" t="s">
        <v>268</v>
      </c>
      <c r="M125" s="34" t="s">
        <v>40</v>
      </c>
      <c r="N125" s="35" t="s">
        <v>114</v>
      </c>
      <c r="O125" s="36" t="s">
        <v>371</v>
      </c>
      <c r="P125" s="37" t="s">
        <v>326</v>
      </c>
      <c r="Q125" s="38">
        <v>24</v>
      </c>
      <c r="R125" s="39"/>
      <c r="S125" s="40" t="s">
        <v>10</v>
      </c>
      <c r="T125" s="38"/>
      <c r="U125" s="41"/>
      <c r="V125" s="42" t="s">
        <v>41</v>
      </c>
      <c r="W125" t="e">
        <f ca="1">IF(AND($C125="S",$U125&gt;0),IF(ISBLANK($V125),"RA",LEFT($V125,2)),"")</f>
        <v>#REF!</v>
      </c>
      <c r="X125" s="43" t="e">
        <f ca="1">IF($C125="S",IF($W125="CP",$U125,IF($W125="RA",(($U125)*[1]QCI!$AA$3),0)),SomaAgrup)</f>
        <v>#REF!</v>
      </c>
      <c r="Y125" s="44" t="e">
        <f ca="1">IF($C125="S",IF($W125="OU",ROUND($U125,2),0),SomaAgrup)</f>
        <v>#REF!</v>
      </c>
    </row>
    <row r="126" spans="1:25" ht="75" x14ac:dyDescent="0.25">
      <c r="A126" t="e">
        <f t="shared" si="18"/>
        <v>#REF!</v>
      </c>
      <c r="B126" t="e">
        <f t="shared" ca="1" si="19"/>
        <v>#REF!</v>
      </c>
      <c r="C126" t="e">
        <f t="shared" ca="1" si="20"/>
        <v>#REF!</v>
      </c>
      <c r="D126" t="e">
        <f t="shared" ca="1" si="21"/>
        <v>#REF!</v>
      </c>
      <c r="E126" t="e">
        <f ca="1">IF($C126=1,OFFSET(E126,-1,0)+MAX(1,COUNTIF([1]QCI!$A$13:$A$24,OFFSET([1]ORÇAMENTO!E129,-1,0))),OFFSET(E126,-1,0))</f>
        <v>#REF!</v>
      </c>
      <c r="F126" t="e">
        <f t="shared" ca="1" si="22"/>
        <v>#REF!</v>
      </c>
      <c r="G126" t="e">
        <f t="shared" ca="1" si="23"/>
        <v>#REF!</v>
      </c>
      <c r="H126" t="e">
        <f t="shared" ca="1" si="24"/>
        <v>#REF!</v>
      </c>
      <c r="I126" t="e">
        <f ca="1">IF(AND($C126&lt;=4,$C126&lt;&gt;0),0,IF(AND($C126="S",$U126&gt;0),OFFSET(I126,-1,0)+1,OFFSET(I126,-1,0)))</f>
        <v>#REF!</v>
      </c>
      <c r="J126" t="e">
        <f t="shared" ca="1" si="17"/>
        <v>#REF!</v>
      </c>
      <c r="K126" t="e">
        <f ca="1">IF(OR($C126="S",$C126=0),0,MATCH(OFFSET($D126,0,$C126)+IF($C126&lt;&gt;1,1,COUNTIF([1]QCI!$A$13:$A$24,[1]ORÇAMENTO!E129)),OFFSET($D126,1,$C126,ROW($C$169)-ROW($C126)),0))</f>
        <v>#REF!</v>
      </c>
      <c r="L126" s="33" t="s">
        <v>269</v>
      </c>
      <c r="M126" s="34" t="s">
        <v>40</v>
      </c>
      <c r="N126" s="35" t="s">
        <v>115</v>
      </c>
      <c r="O126" s="36" t="s">
        <v>372</v>
      </c>
      <c r="P126" s="37" t="s">
        <v>331</v>
      </c>
      <c r="Q126" s="38">
        <v>66.28</v>
      </c>
      <c r="R126" s="39"/>
      <c r="S126" s="40" t="s">
        <v>10</v>
      </c>
      <c r="T126" s="38"/>
      <c r="U126" s="41"/>
      <c r="V126" s="42" t="s">
        <v>41</v>
      </c>
      <c r="W126" t="e">
        <f ca="1">IF(AND($C126="S",$U126&gt;0),IF(ISBLANK($V126),"RA",LEFT($V126,2)),"")</f>
        <v>#REF!</v>
      </c>
      <c r="X126" s="43" t="e">
        <f ca="1">IF($C126="S",IF($W126="CP",$U126,IF($W126="RA",(($U126)*[1]QCI!$AA$3),0)),SomaAgrup)</f>
        <v>#REF!</v>
      </c>
      <c r="Y126" s="44" t="e">
        <f ca="1">IF($C126="S",IF($W126="OU",ROUND($U126,2),0),SomaAgrup)</f>
        <v>#REF!</v>
      </c>
    </row>
    <row r="127" spans="1:25" ht="30" x14ac:dyDescent="0.25">
      <c r="A127" t="e">
        <f t="shared" si="18"/>
        <v>#REF!</v>
      </c>
      <c r="B127" t="e">
        <f t="shared" ca="1" si="19"/>
        <v>#REF!</v>
      </c>
      <c r="C127" t="e">
        <f t="shared" ca="1" si="20"/>
        <v>#REF!</v>
      </c>
      <c r="D127" t="e">
        <f t="shared" ca="1" si="21"/>
        <v>#REF!</v>
      </c>
      <c r="E127" t="e">
        <f ca="1">IF($C127=1,OFFSET(E127,-1,0)+MAX(1,COUNTIF([1]QCI!$A$13:$A$24,OFFSET([1]ORÇAMENTO!E130,-1,0))),OFFSET(E127,-1,0))</f>
        <v>#REF!</v>
      </c>
      <c r="F127" t="e">
        <f t="shared" ca="1" si="22"/>
        <v>#REF!</v>
      </c>
      <c r="G127" t="e">
        <f t="shared" ca="1" si="23"/>
        <v>#REF!</v>
      </c>
      <c r="H127" t="e">
        <f t="shared" ca="1" si="24"/>
        <v>#REF!</v>
      </c>
      <c r="I127" t="e">
        <f ca="1">IF(AND($C127&lt;=4,$C127&lt;&gt;0),0,IF(AND($C127="S",$U127&gt;0),OFFSET(I127,-1,0)+1,OFFSET(I127,-1,0)))</f>
        <v>#REF!</v>
      </c>
      <c r="J127" t="e">
        <f t="shared" ca="1" si="17"/>
        <v>#REF!</v>
      </c>
      <c r="K127" t="e">
        <f ca="1">IF(OR($C127="S",$C127=0),0,MATCH(OFFSET($D127,0,$C127)+IF($C127&lt;&gt;1,1,COUNTIF([1]QCI!$A$13:$A$24,[1]ORÇAMENTO!E130)),OFFSET($D127,1,$C127,ROW($C$169)-ROW($C127)),0))</f>
        <v>#REF!</v>
      </c>
      <c r="L127" s="33" t="s">
        <v>270</v>
      </c>
      <c r="M127" s="34" t="s">
        <v>40</v>
      </c>
      <c r="N127" s="35" t="s">
        <v>63</v>
      </c>
      <c r="O127" s="36" t="s">
        <v>328</v>
      </c>
      <c r="P127" s="37" t="s">
        <v>329</v>
      </c>
      <c r="Q127" s="38">
        <v>45.21</v>
      </c>
      <c r="R127" s="39"/>
      <c r="S127" s="40" t="s">
        <v>10</v>
      </c>
      <c r="T127" s="38"/>
      <c r="U127" s="41"/>
      <c r="V127" s="42" t="s">
        <v>41</v>
      </c>
      <c r="W127" t="e">
        <f ca="1">IF(AND($C127="S",$U127&gt;0),IF(ISBLANK($V127),"RA",LEFT($V127,2)),"")</f>
        <v>#REF!</v>
      </c>
      <c r="X127" s="43" t="e">
        <f ca="1">IF($C127="S",IF($W127="CP",$U127,IF($W127="RA",(($U127)*[1]QCI!$AA$3),0)),SomaAgrup)</f>
        <v>#REF!</v>
      </c>
      <c r="Y127" s="44" t="e">
        <f ca="1">IF($C127="S",IF($W127="OU",ROUND($U127,2),0),SomaAgrup)</f>
        <v>#REF!</v>
      </c>
    </row>
    <row r="128" spans="1:25" ht="60" x14ac:dyDescent="0.25">
      <c r="A128" t="e">
        <f t="shared" si="18"/>
        <v>#REF!</v>
      </c>
      <c r="B128" t="e">
        <f t="shared" ca="1" si="19"/>
        <v>#REF!</v>
      </c>
      <c r="C128" t="e">
        <f t="shared" ca="1" si="20"/>
        <v>#REF!</v>
      </c>
      <c r="D128" t="e">
        <f t="shared" ca="1" si="21"/>
        <v>#REF!</v>
      </c>
      <c r="E128" t="e">
        <f ca="1">IF($C128=1,OFFSET(E128,-1,0)+MAX(1,COUNTIF([1]QCI!$A$13:$A$24,OFFSET([1]ORÇAMENTO!E131,-1,0))),OFFSET(E128,-1,0))</f>
        <v>#REF!</v>
      </c>
      <c r="F128" t="e">
        <f t="shared" ca="1" si="22"/>
        <v>#REF!</v>
      </c>
      <c r="G128" t="e">
        <f t="shared" ca="1" si="23"/>
        <v>#REF!</v>
      </c>
      <c r="H128" t="e">
        <f t="shared" ca="1" si="24"/>
        <v>#REF!</v>
      </c>
      <c r="I128" t="e">
        <f ca="1">IF(AND($C128&lt;=4,$C128&lt;&gt;0),0,IF(AND($C128="S",$U128&gt;0),OFFSET(I128,-1,0)+1,OFFSET(I128,-1,0)))</f>
        <v>#REF!</v>
      </c>
      <c r="J128" t="e">
        <f t="shared" ca="1" si="17"/>
        <v>#REF!</v>
      </c>
      <c r="K128" t="e">
        <f ca="1">IF(OR($C128="S",$C128=0),0,MATCH(OFFSET($D128,0,$C128)+IF($C128&lt;&gt;1,1,COUNTIF([1]QCI!$A$13:$A$24,[1]ORÇAMENTO!E131)),OFFSET($D128,1,$C128,ROW($C$169)-ROW($C128)),0))</f>
        <v>#REF!</v>
      </c>
      <c r="L128" s="33" t="s">
        <v>271</v>
      </c>
      <c r="M128" s="34" t="s">
        <v>40</v>
      </c>
      <c r="N128" s="35" t="s">
        <v>64</v>
      </c>
      <c r="O128" s="36" t="s">
        <v>330</v>
      </c>
      <c r="P128" s="37" t="s">
        <v>331</v>
      </c>
      <c r="Q128" s="38">
        <v>15.07</v>
      </c>
      <c r="R128" s="39"/>
      <c r="S128" s="40" t="s">
        <v>10</v>
      </c>
      <c r="T128" s="38"/>
      <c r="U128" s="41"/>
      <c r="V128" s="42" t="s">
        <v>41</v>
      </c>
      <c r="W128" t="e">
        <f ca="1">IF(AND($C128="S",$U128&gt;0),IF(ISBLANK($V128),"RA",LEFT($V128,2)),"")</f>
        <v>#REF!</v>
      </c>
      <c r="X128" s="43" t="e">
        <f ca="1">IF($C128="S",IF($W128="CP",$U128,IF($W128="RA",(($U128)*[1]QCI!$AA$3),0)),SomaAgrup)</f>
        <v>#REF!</v>
      </c>
      <c r="Y128" s="44" t="e">
        <f ca="1">IF($C128="S",IF($W128="OU",ROUND($U128,2),0),SomaAgrup)</f>
        <v>#REF!</v>
      </c>
    </row>
    <row r="129" spans="1:25" ht="30" x14ac:dyDescent="0.25">
      <c r="A129" t="e">
        <f t="shared" si="18"/>
        <v>#REF!</v>
      </c>
      <c r="B129" t="e">
        <f t="shared" ca="1" si="19"/>
        <v>#REF!</v>
      </c>
      <c r="C129" t="e">
        <f t="shared" ca="1" si="20"/>
        <v>#REF!</v>
      </c>
      <c r="D129" t="e">
        <f t="shared" ca="1" si="21"/>
        <v>#REF!</v>
      </c>
      <c r="E129" t="e">
        <f ca="1">IF($C129=1,OFFSET(E129,-1,0)+MAX(1,COUNTIF([1]QCI!$A$13:$A$24,OFFSET([1]ORÇAMENTO!E132,-1,0))),OFFSET(E129,-1,0))</f>
        <v>#REF!</v>
      </c>
      <c r="F129" t="e">
        <f t="shared" ca="1" si="22"/>
        <v>#REF!</v>
      </c>
      <c r="G129" t="e">
        <f t="shared" ca="1" si="23"/>
        <v>#REF!</v>
      </c>
      <c r="H129" t="e">
        <f t="shared" ca="1" si="24"/>
        <v>#REF!</v>
      </c>
      <c r="I129" t="e">
        <f ca="1">IF(AND($C129&lt;=4,$C129&lt;&gt;0),0,IF(AND($C129="S",$U129&gt;0),OFFSET(I129,-1,0)+1,OFFSET(I129,-1,0)))</f>
        <v>#REF!</v>
      </c>
      <c r="J129" t="e">
        <f t="shared" ca="1" si="17"/>
        <v>#REF!</v>
      </c>
      <c r="K129" t="e">
        <f ca="1">IF(OR($C129="S",$C129=0),0,MATCH(OFFSET($D129,0,$C129)+IF($C129&lt;&gt;1,1,COUNTIF([1]QCI!$A$13:$A$24,[1]ORÇAMENTO!E132)),OFFSET($D129,1,$C129,ROW($C$169)-ROW($C129)),0))</f>
        <v>#REF!</v>
      </c>
      <c r="L129" s="33" t="s">
        <v>272</v>
      </c>
      <c r="M129" s="34" t="s">
        <v>40</v>
      </c>
      <c r="N129" s="35" t="s">
        <v>116</v>
      </c>
      <c r="O129" s="36" t="s">
        <v>373</v>
      </c>
      <c r="P129" s="37" t="s">
        <v>331</v>
      </c>
      <c r="Q129" s="38">
        <v>2.69</v>
      </c>
      <c r="R129" s="39"/>
      <c r="S129" s="40" t="s">
        <v>10</v>
      </c>
      <c r="T129" s="38"/>
      <c r="U129" s="41"/>
      <c r="V129" s="42" t="s">
        <v>41</v>
      </c>
      <c r="W129" t="e">
        <f ca="1">IF(AND($C129="S",$U129&gt;0),IF(ISBLANK($V129),"RA",LEFT($V129,2)),"")</f>
        <v>#REF!</v>
      </c>
      <c r="X129" s="43" t="e">
        <f ca="1">IF($C129="S",IF($W129="CP",$U129,IF($W129="RA",(($U129)*[1]QCI!$AA$3),0)),SomaAgrup)</f>
        <v>#REF!</v>
      </c>
      <c r="Y129" s="44" t="e">
        <f ca="1">IF($C129="S",IF($W129="OU",ROUND($U129,2),0),SomaAgrup)</f>
        <v>#REF!</v>
      </c>
    </row>
    <row r="130" spans="1:25" ht="30" x14ac:dyDescent="0.25">
      <c r="A130" t="e">
        <f t="shared" si="18"/>
        <v>#REF!</v>
      </c>
      <c r="B130" t="e">
        <f t="shared" ca="1" si="19"/>
        <v>#REF!</v>
      </c>
      <c r="C130" t="e">
        <f t="shared" ca="1" si="20"/>
        <v>#REF!</v>
      </c>
      <c r="D130" t="e">
        <f t="shared" ca="1" si="21"/>
        <v>#REF!</v>
      </c>
      <c r="E130" t="e">
        <f ca="1">IF($C130=1,OFFSET(E130,-1,0)+MAX(1,COUNTIF([1]QCI!$A$13:$A$24,OFFSET([1]ORÇAMENTO!E133,-1,0))),OFFSET(E130,-1,0))</f>
        <v>#REF!</v>
      </c>
      <c r="F130" t="e">
        <f t="shared" ca="1" si="22"/>
        <v>#REF!</v>
      </c>
      <c r="G130" t="e">
        <f t="shared" ca="1" si="23"/>
        <v>#REF!</v>
      </c>
      <c r="H130" t="e">
        <f t="shared" ca="1" si="24"/>
        <v>#REF!</v>
      </c>
      <c r="I130" t="e">
        <f ca="1">IF(AND($C130&lt;=4,$C130&lt;&gt;0),0,IF(AND($C130="S",$U130&gt;0),OFFSET(I130,-1,0)+1,OFFSET(I130,-1,0)))</f>
        <v>#REF!</v>
      </c>
      <c r="J130" t="e">
        <f t="shared" ca="1" si="17"/>
        <v>#REF!</v>
      </c>
      <c r="K130" t="e">
        <f ca="1">IF(OR($C130="S",$C130=0),0,MATCH(OFFSET($D130,0,$C130)+IF($C130&lt;&gt;1,1,COUNTIF([1]QCI!$A$13:$A$24,[1]ORÇAMENTO!E133)),OFFSET($D130,1,$C130,ROW($C$169)-ROW($C130)),0))</f>
        <v>#REF!</v>
      </c>
      <c r="L130" s="33" t="s">
        <v>273</v>
      </c>
      <c r="M130" s="34" t="s">
        <v>40</v>
      </c>
      <c r="N130" s="35" t="s">
        <v>63</v>
      </c>
      <c r="O130" s="36" t="s">
        <v>328</v>
      </c>
      <c r="P130" s="37" t="s">
        <v>329</v>
      </c>
      <c r="Q130" s="38">
        <v>87.02</v>
      </c>
      <c r="R130" s="39"/>
      <c r="S130" s="40" t="s">
        <v>10</v>
      </c>
      <c r="T130" s="38"/>
      <c r="U130" s="41"/>
      <c r="V130" s="42" t="s">
        <v>41</v>
      </c>
      <c r="W130" t="e">
        <f ca="1">IF(AND($C130="S",$U130&gt;0),IF(ISBLANK($V130),"RA",LEFT($V130,2)),"")</f>
        <v>#REF!</v>
      </c>
      <c r="X130" s="43" t="e">
        <f ca="1">IF($C130="S",IF($W130="CP",$U130,IF($W130="RA",(($U130)*[1]QCI!$AA$3),0)),SomaAgrup)</f>
        <v>#REF!</v>
      </c>
      <c r="Y130" s="44" t="e">
        <f ca="1">IF($C130="S",IF($W130="OU",ROUND($U130,2),0),SomaAgrup)</f>
        <v>#REF!</v>
      </c>
    </row>
    <row r="131" spans="1:25" ht="30" x14ac:dyDescent="0.25">
      <c r="A131" t="e">
        <f t="shared" si="18"/>
        <v>#REF!</v>
      </c>
      <c r="B131" t="e">
        <f t="shared" ca="1" si="19"/>
        <v>#REF!</v>
      </c>
      <c r="C131" t="e">
        <f t="shared" ca="1" si="20"/>
        <v>#REF!</v>
      </c>
      <c r="D131" t="e">
        <f t="shared" ca="1" si="21"/>
        <v>#REF!</v>
      </c>
      <c r="E131" t="e">
        <f ca="1">IF($C131=1,OFFSET(E131,-1,0)+MAX(1,COUNTIF([1]QCI!$A$13:$A$24,OFFSET([1]ORÇAMENTO!E134,-1,0))),OFFSET(E131,-1,0))</f>
        <v>#REF!</v>
      </c>
      <c r="F131" t="e">
        <f t="shared" ca="1" si="22"/>
        <v>#REF!</v>
      </c>
      <c r="G131" t="e">
        <f t="shared" ca="1" si="23"/>
        <v>#REF!</v>
      </c>
      <c r="H131" t="e">
        <f t="shared" ca="1" si="24"/>
        <v>#REF!</v>
      </c>
      <c r="I131" t="e">
        <f ca="1">IF(AND($C131&lt;=4,$C131&lt;&gt;0),0,IF(AND($C131="S",$U131&gt;0),OFFSET(I131,-1,0)+1,OFFSET(I131,-1,0)))</f>
        <v>#REF!</v>
      </c>
      <c r="J131" t="e">
        <f t="shared" ca="1" si="17"/>
        <v>#REF!</v>
      </c>
      <c r="K131" t="e">
        <f ca="1">IF(OR($C131="S",$C131=0),0,MATCH(OFFSET($D131,0,$C131)+IF($C131&lt;&gt;1,1,COUNTIF([1]QCI!$A$13:$A$24,[1]ORÇAMENTO!E134)),OFFSET($D131,1,$C131,ROW($C$169)-ROW($C131)),0))</f>
        <v>#REF!</v>
      </c>
      <c r="L131" s="33" t="s">
        <v>274</v>
      </c>
      <c r="M131" s="34" t="s">
        <v>66</v>
      </c>
      <c r="N131" s="35" t="s">
        <v>128</v>
      </c>
      <c r="O131" s="36" t="s">
        <v>383</v>
      </c>
      <c r="P131" s="37" t="s">
        <v>355</v>
      </c>
      <c r="Q131" s="38">
        <v>24</v>
      </c>
      <c r="R131" s="39"/>
      <c r="S131" s="40" t="s">
        <v>11</v>
      </c>
      <c r="T131" s="38"/>
      <c r="U131" s="41"/>
      <c r="V131" s="42" t="s">
        <v>41</v>
      </c>
      <c r="W131" t="e">
        <f ca="1">IF(AND($C131="S",$U131&gt;0),IF(ISBLANK($V131),"RA",LEFT($V131,2)),"")</f>
        <v>#REF!</v>
      </c>
      <c r="X131" s="43" t="e">
        <f ca="1">IF($C131="S",IF($W131="CP",$U131,IF($W131="RA",(($U131)*[1]QCI!$AA$3),0)),SomaAgrup)</f>
        <v>#REF!</v>
      </c>
      <c r="Y131" s="44" t="e">
        <f ca="1">IF($C131="S",IF($W131="OU",ROUND($U131,2),0),SomaAgrup)</f>
        <v>#REF!</v>
      </c>
    </row>
    <row r="132" spans="1:25" ht="45" x14ac:dyDescent="0.25">
      <c r="A132" t="e">
        <f t="shared" si="18"/>
        <v>#REF!</v>
      </c>
      <c r="B132" t="e">
        <f t="shared" ca="1" si="19"/>
        <v>#REF!</v>
      </c>
      <c r="C132" t="e">
        <f t="shared" ca="1" si="20"/>
        <v>#REF!</v>
      </c>
      <c r="D132" t="e">
        <f t="shared" ca="1" si="21"/>
        <v>#REF!</v>
      </c>
      <c r="E132" t="e">
        <f ca="1">IF($C132=1,OFFSET(E132,-1,0)+MAX(1,COUNTIF([1]QCI!$A$13:$A$24,OFFSET([1]ORÇAMENTO!E135,-1,0))),OFFSET(E132,-1,0))</f>
        <v>#REF!</v>
      </c>
      <c r="F132" t="e">
        <f t="shared" ca="1" si="22"/>
        <v>#REF!</v>
      </c>
      <c r="G132" t="e">
        <f t="shared" ca="1" si="23"/>
        <v>#REF!</v>
      </c>
      <c r="H132" t="e">
        <f t="shared" ca="1" si="24"/>
        <v>#REF!</v>
      </c>
      <c r="I132" t="e">
        <f ca="1">IF(AND($C132&lt;=4,$C132&lt;&gt;0),0,IF(AND($C132="S",$U132&gt;0),OFFSET(I132,-1,0)+1,OFFSET(I132,-1,0)))</f>
        <v>#REF!</v>
      </c>
      <c r="J132" t="e">
        <f t="shared" ca="1" si="17"/>
        <v>#REF!</v>
      </c>
      <c r="K132" t="e">
        <f ca="1">IF(OR($C132="S",$C132=0),0,MATCH(OFFSET($D132,0,$C132)+IF($C132&lt;&gt;1,1,COUNTIF([1]QCI!$A$13:$A$24,[1]ORÇAMENTO!E135)),OFFSET($D132,1,$C132,ROW($C$169)-ROW($C132)),0))</f>
        <v>#REF!</v>
      </c>
      <c r="L132" s="33" t="s">
        <v>275</v>
      </c>
      <c r="M132" s="34" t="s">
        <v>40</v>
      </c>
      <c r="N132" s="35" t="s">
        <v>129</v>
      </c>
      <c r="O132" s="36" t="s">
        <v>384</v>
      </c>
      <c r="P132" s="37" t="s">
        <v>347</v>
      </c>
      <c r="Q132" s="38">
        <v>12.48</v>
      </c>
      <c r="R132" s="39"/>
      <c r="S132" s="40" t="s">
        <v>10</v>
      </c>
      <c r="T132" s="38"/>
      <c r="U132" s="41"/>
      <c r="V132" s="42" t="s">
        <v>51</v>
      </c>
      <c r="W132" t="e">
        <f ca="1">IF(AND($C132="S",$U132&gt;0),IF(ISBLANK($V132),"RA",LEFT($V132,2)),"")</f>
        <v>#REF!</v>
      </c>
      <c r="X132" s="43" t="e">
        <f ca="1">IF($C132="S",IF($W132="CP",$U132,IF($W132="RA",(($U132)*[1]QCI!$AA$3),0)),SomaAgrup)</f>
        <v>#REF!</v>
      </c>
      <c r="Y132" s="44" t="e">
        <f ca="1">IF($C132="S",IF($W132="OU",ROUND($U132,2),0),SomaAgrup)</f>
        <v>#REF!</v>
      </c>
    </row>
    <row r="133" spans="1:25" ht="30" x14ac:dyDescent="0.25">
      <c r="A133" t="e">
        <f t="shared" si="18"/>
        <v>#REF!</v>
      </c>
      <c r="B133" t="e">
        <f t="shared" ca="1" si="19"/>
        <v>#REF!</v>
      </c>
      <c r="C133" t="e">
        <f t="shared" ca="1" si="20"/>
        <v>#REF!</v>
      </c>
      <c r="D133" t="e">
        <f t="shared" ca="1" si="21"/>
        <v>#REF!</v>
      </c>
      <c r="E133" t="e">
        <f ca="1">IF($C133=1,OFFSET(E133,-1,0)+MAX(1,COUNTIF([1]QCI!$A$13:$A$24,OFFSET([1]ORÇAMENTO!E136,-1,0))),OFFSET(E133,-1,0))</f>
        <v>#REF!</v>
      </c>
      <c r="F133" t="e">
        <f t="shared" ca="1" si="22"/>
        <v>#REF!</v>
      </c>
      <c r="G133" t="e">
        <f t="shared" ca="1" si="23"/>
        <v>#REF!</v>
      </c>
      <c r="H133" t="e">
        <f t="shared" ca="1" si="24"/>
        <v>#REF!</v>
      </c>
      <c r="I133" t="e">
        <f ca="1">IF(AND($C133&lt;=4,$C133&lt;&gt;0),0,IF(AND($C133="S",$U133&gt;0),OFFSET(I133,-1,0)+1,OFFSET(I133,-1,0)))</f>
        <v>#REF!</v>
      </c>
      <c r="J133" t="e">
        <f t="shared" ca="1" si="17"/>
        <v>#REF!</v>
      </c>
      <c r="K133" t="e">
        <f ca="1">IF(OR($C133="S",$C133=0),0,MATCH(OFFSET($D133,0,$C133)+IF($C133&lt;&gt;1,1,COUNTIF([1]QCI!$A$13:$A$24,[1]ORÇAMENTO!E136)),OFFSET($D133,1,$C133,ROW($C$169)-ROW($C133)),0))</f>
        <v>#REF!</v>
      </c>
      <c r="L133" s="33" t="s">
        <v>276</v>
      </c>
      <c r="M133" s="34" t="s">
        <v>40</v>
      </c>
      <c r="N133" s="35" t="s">
        <v>119</v>
      </c>
      <c r="O133" s="36" t="s">
        <v>376</v>
      </c>
      <c r="P133" s="37" t="s">
        <v>349</v>
      </c>
      <c r="Q133" s="38">
        <v>374.4</v>
      </c>
      <c r="R133" s="39"/>
      <c r="S133" s="40" t="s">
        <v>10</v>
      </c>
      <c r="T133" s="38"/>
      <c r="U133" s="41"/>
      <c r="V133" s="42" t="s">
        <v>51</v>
      </c>
      <c r="W133" t="e">
        <f ca="1">IF(AND($C133="S",$U133&gt;0),IF(ISBLANK($V133),"RA",LEFT($V133,2)),"")</f>
        <v>#REF!</v>
      </c>
      <c r="X133" s="43" t="e">
        <f ca="1">IF($C133="S",IF($W133="CP",$U133,IF($W133="RA",(($U133)*[1]QCI!$AA$3),0)),SomaAgrup)</f>
        <v>#REF!</v>
      </c>
      <c r="Y133" s="44" t="e">
        <f ca="1">IF($C133="S",IF($W133="OU",ROUND($U133,2),0),SomaAgrup)</f>
        <v>#REF!</v>
      </c>
    </row>
    <row r="134" spans="1:25" ht="45" x14ac:dyDescent="0.25">
      <c r="A134" t="e">
        <f t="shared" si="18"/>
        <v>#REF!</v>
      </c>
      <c r="B134" t="e">
        <f t="shared" ca="1" si="19"/>
        <v>#REF!</v>
      </c>
      <c r="C134" t="e">
        <f t="shared" ca="1" si="20"/>
        <v>#REF!</v>
      </c>
      <c r="D134" t="e">
        <f t="shared" ca="1" si="21"/>
        <v>#REF!</v>
      </c>
      <c r="E134" t="e">
        <f ca="1">IF($C134=1,OFFSET(E134,-1,0)+MAX(1,COUNTIF([1]QCI!$A$13:$A$24,OFFSET([1]ORÇAMENTO!E137,-1,0))),OFFSET(E134,-1,0))</f>
        <v>#REF!</v>
      </c>
      <c r="F134" t="e">
        <f t="shared" ca="1" si="22"/>
        <v>#REF!</v>
      </c>
      <c r="G134" t="e">
        <f t="shared" ca="1" si="23"/>
        <v>#REF!</v>
      </c>
      <c r="H134" t="e">
        <f t="shared" ca="1" si="24"/>
        <v>#REF!</v>
      </c>
      <c r="I134" t="e">
        <f ca="1">IF(AND($C134&lt;=4,$C134&lt;&gt;0),0,IF(AND($C134="S",$U134&gt;0),OFFSET(I134,-1,0)+1,OFFSET(I134,-1,0)))</f>
        <v>#REF!</v>
      </c>
      <c r="J134" t="e">
        <f t="shared" ca="1" si="17"/>
        <v>#REF!</v>
      </c>
      <c r="K134" t="e">
        <f ca="1">IF(OR($C134="S",$C134=0),0,MATCH(OFFSET($D134,0,$C134)+IF($C134&lt;&gt;1,1,COUNTIF([1]QCI!$A$13:$A$24,[1]ORÇAMENTO!E137)),OFFSET($D134,1,$C134,ROW($C$169)-ROW($C134)),0))</f>
        <v>#REF!</v>
      </c>
      <c r="L134" s="33" t="s">
        <v>277</v>
      </c>
      <c r="M134" s="34" t="s">
        <v>40</v>
      </c>
      <c r="N134" s="35" t="s">
        <v>120</v>
      </c>
      <c r="O134" s="36" t="s">
        <v>377</v>
      </c>
      <c r="P134" s="37" t="s">
        <v>349</v>
      </c>
      <c r="Q134" s="38">
        <v>2795.52</v>
      </c>
      <c r="R134" s="39"/>
      <c r="S134" s="40" t="s">
        <v>10</v>
      </c>
      <c r="T134" s="38"/>
      <c r="U134" s="41"/>
      <c r="V134" s="42" t="s">
        <v>51</v>
      </c>
      <c r="W134" t="e">
        <f ca="1">IF(AND($C134="S",$U134&gt;0),IF(ISBLANK($V134),"RA",LEFT($V134,2)),"")</f>
        <v>#REF!</v>
      </c>
      <c r="X134" s="43" t="e">
        <f ca="1">IF($C134="S",IF($W134="CP",$U134,IF($W134="RA",(($U134)*[1]QCI!$AA$3),0)),SomaAgrup)</f>
        <v>#REF!</v>
      </c>
      <c r="Y134" s="44" t="e">
        <f ca="1">IF($C134="S",IF($W134="OU",ROUND($U134,2),0),SomaAgrup)</f>
        <v>#REF!</v>
      </c>
    </row>
    <row r="135" spans="1:25" ht="60" x14ac:dyDescent="0.25">
      <c r="A135" t="e">
        <f t="shared" si="18"/>
        <v>#REF!</v>
      </c>
      <c r="B135" t="e">
        <f t="shared" ca="1" si="19"/>
        <v>#REF!</v>
      </c>
      <c r="C135" t="e">
        <f t="shared" ca="1" si="20"/>
        <v>#REF!</v>
      </c>
      <c r="D135" t="e">
        <f t="shared" ca="1" si="21"/>
        <v>#REF!</v>
      </c>
      <c r="E135" t="e">
        <f ca="1">IF($C135=1,OFFSET(E135,-1,0)+MAX(1,COUNTIF([1]QCI!$A$13:$A$24,OFFSET([1]ORÇAMENTO!E138,-1,0))),OFFSET(E135,-1,0))</f>
        <v>#REF!</v>
      </c>
      <c r="F135" t="e">
        <f t="shared" ca="1" si="22"/>
        <v>#REF!</v>
      </c>
      <c r="G135" t="e">
        <f t="shared" ca="1" si="23"/>
        <v>#REF!</v>
      </c>
      <c r="H135" t="e">
        <f t="shared" ca="1" si="24"/>
        <v>#REF!</v>
      </c>
      <c r="I135" t="e">
        <f ca="1">IF(AND($C135&lt;=4,$C135&lt;&gt;0),0,IF(AND($C135="S",$U135&gt;0),OFFSET(I135,-1,0)+1,OFFSET(I135,-1,0)))</f>
        <v>#REF!</v>
      </c>
      <c r="J135" t="e">
        <f t="shared" ca="1" si="17"/>
        <v>#REF!</v>
      </c>
      <c r="K135" t="e">
        <f ca="1">IF(OR($C135="S",$C135=0),0,MATCH(OFFSET($D135,0,$C135)+IF($C135&lt;&gt;1,1,COUNTIF([1]QCI!$A$13:$A$24,[1]ORÇAMENTO!E138)),OFFSET($D135,1,$C135,ROW($C$169)-ROW($C135)),0))</f>
        <v>#REF!</v>
      </c>
      <c r="L135" s="33" t="s">
        <v>278</v>
      </c>
      <c r="M135" s="34" t="s">
        <v>40</v>
      </c>
      <c r="N135" s="35" t="s">
        <v>130</v>
      </c>
      <c r="O135" s="36" t="s">
        <v>385</v>
      </c>
      <c r="P135" s="37" t="s">
        <v>326</v>
      </c>
      <c r="Q135" s="38">
        <v>24</v>
      </c>
      <c r="R135" s="39"/>
      <c r="S135" s="40" t="s">
        <v>10</v>
      </c>
      <c r="T135" s="38"/>
      <c r="U135" s="41"/>
      <c r="V135" s="42" t="s">
        <v>41</v>
      </c>
      <c r="W135" t="e">
        <f ca="1">IF(AND($C135="S",$U135&gt;0),IF(ISBLANK($V135),"RA",LEFT($V135,2)),"")</f>
        <v>#REF!</v>
      </c>
      <c r="X135" s="43" t="e">
        <f ca="1">IF($C135="S",IF($W135="CP",$U135,IF($W135="RA",(($U135)*[1]QCI!$AA$3),0)),SomaAgrup)</f>
        <v>#REF!</v>
      </c>
      <c r="Y135" s="44" t="e">
        <f ca="1">IF($C135="S",IF($W135="OU",ROUND($U135,2),0),SomaAgrup)</f>
        <v>#REF!</v>
      </c>
    </row>
    <row r="136" spans="1:25" ht="75" x14ac:dyDescent="0.25">
      <c r="A136" t="e">
        <f t="shared" si="18"/>
        <v>#REF!</v>
      </c>
      <c r="B136" t="e">
        <f t="shared" ca="1" si="19"/>
        <v>#REF!</v>
      </c>
      <c r="C136" t="e">
        <f t="shared" ca="1" si="20"/>
        <v>#REF!</v>
      </c>
      <c r="D136" t="e">
        <f t="shared" ca="1" si="21"/>
        <v>#REF!</v>
      </c>
      <c r="E136" t="e">
        <f ca="1">IF($C136=1,OFFSET(E136,-1,0)+MAX(1,COUNTIF([1]QCI!$A$13:$A$24,OFFSET([1]ORÇAMENTO!E139,-1,0))),OFFSET(E136,-1,0))</f>
        <v>#REF!</v>
      </c>
      <c r="F136" t="e">
        <f t="shared" ca="1" si="22"/>
        <v>#REF!</v>
      </c>
      <c r="G136" t="e">
        <f t="shared" ca="1" si="23"/>
        <v>#REF!</v>
      </c>
      <c r="H136" t="e">
        <f t="shared" ca="1" si="24"/>
        <v>#REF!</v>
      </c>
      <c r="I136" t="e">
        <f ca="1">IF(AND($C136&lt;=4,$C136&lt;&gt;0),0,IF(AND($C136="S",$U136&gt;0),OFFSET(I136,-1,0)+1,OFFSET(I136,-1,0)))</f>
        <v>#REF!</v>
      </c>
      <c r="J136" t="e">
        <f t="shared" ca="1" si="17"/>
        <v>#REF!</v>
      </c>
      <c r="K136" t="e">
        <f ca="1">IF(OR($C136="S",$C136=0),0,MATCH(OFFSET($D136,0,$C136)+IF($C136&lt;&gt;1,1,COUNTIF([1]QCI!$A$13:$A$24,[1]ORÇAMENTO!E139)),OFFSET($D136,1,$C136,ROW($C$169)-ROW($C136)),0))</f>
        <v>#REF!</v>
      </c>
      <c r="L136" s="33" t="s">
        <v>279</v>
      </c>
      <c r="M136" s="34" t="s">
        <v>40</v>
      </c>
      <c r="N136" s="35" t="s">
        <v>122</v>
      </c>
      <c r="O136" s="36" t="s">
        <v>379</v>
      </c>
      <c r="P136" s="37" t="s">
        <v>331</v>
      </c>
      <c r="Q136" s="38">
        <v>55.38</v>
      </c>
      <c r="R136" s="39"/>
      <c r="S136" s="40" t="s">
        <v>10</v>
      </c>
      <c r="T136" s="38"/>
      <c r="U136" s="41"/>
      <c r="V136" s="42" t="s">
        <v>41</v>
      </c>
      <c r="W136" t="e">
        <f ca="1">IF(AND($C136="S",$U136&gt;0),IF(ISBLANK($V136),"RA",LEFT($V136,2)),"")</f>
        <v>#REF!</v>
      </c>
      <c r="X136" s="43" t="e">
        <f ca="1">IF($C136="S",IF($W136="CP",$U136,IF($W136="RA",(($U136)*[1]QCI!$AA$3),0)),SomaAgrup)</f>
        <v>#REF!</v>
      </c>
      <c r="Y136" s="44" t="e">
        <f ca="1">IF($C136="S",IF($W136="OU",ROUND($U136,2),0),SomaAgrup)</f>
        <v>#REF!</v>
      </c>
    </row>
    <row r="137" spans="1:25" x14ac:dyDescent="0.25">
      <c r="A137" t="e">
        <f t="shared" si="18"/>
        <v>#REF!</v>
      </c>
      <c r="B137" t="e">
        <f t="shared" ca="1" si="19"/>
        <v>#REF!</v>
      </c>
      <c r="C137" t="e">
        <f t="shared" ca="1" si="20"/>
        <v>#REF!</v>
      </c>
      <c r="D137" t="e">
        <f t="shared" ca="1" si="21"/>
        <v>#REF!</v>
      </c>
      <c r="E137" t="e">
        <f ca="1">IF($C137=1,OFFSET(E137,-1,0)+MAX(1,COUNTIF([1]QCI!$A$13:$A$24,OFFSET([1]ORÇAMENTO!E140,-1,0))),OFFSET(E137,-1,0))</f>
        <v>#REF!</v>
      </c>
      <c r="F137" t="e">
        <f t="shared" ca="1" si="22"/>
        <v>#REF!</v>
      </c>
      <c r="G137" t="e">
        <f t="shared" ca="1" si="23"/>
        <v>#REF!</v>
      </c>
      <c r="H137" t="e">
        <f t="shared" ca="1" si="24"/>
        <v>#REF!</v>
      </c>
      <c r="I137" t="e">
        <f ca="1">IF(AND($C137&lt;=4,$C137&lt;&gt;0),0,IF(AND($C137="S",$U137&gt;0),OFFSET(I137,-1,0)+1,OFFSET(I137,-1,0)))</f>
        <v>#REF!</v>
      </c>
      <c r="J137" t="e">
        <f t="shared" ca="1" si="17"/>
        <v>#REF!</v>
      </c>
      <c r="K137" t="e">
        <f ca="1">IF(OR($C137="S",$C137=0),0,MATCH(OFFSET($D137,0,$C137)+IF($C137&lt;&gt;1,1,COUNTIF([1]QCI!$A$13:$A$24,[1]ORÇAMENTO!E140)),OFFSET($D137,1,$C137,ROW($C$169)-ROW($C137)),0))</f>
        <v>#REF!</v>
      </c>
      <c r="L137" s="70" t="s">
        <v>280</v>
      </c>
      <c r="M137" s="71" t="s">
        <v>40</v>
      </c>
      <c r="N137" s="72"/>
      <c r="O137" s="73" t="s">
        <v>131</v>
      </c>
      <c r="P137" s="74" t="s">
        <v>316</v>
      </c>
      <c r="Q137" s="75">
        <v>0</v>
      </c>
      <c r="R137" s="76"/>
      <c r="S137" s="77" t="s">
        <v>10</v>
      </c>
      <c r="T137" s="75"/>
      <c r="U137" s="78"/>
      <c r="V137" s="42" t="s">
        <v>41</v>
      </c>
      <c r="W137" t="e">
        <f ca="1">IF(AND($C137="S",$U137&gt;0),IF(ISBLANK($V137),"RA",LEFT($V137,2)),"")</f>
        <v>#REF!</v>
      </c>
      <c r="X137" s="43" t="e">
        <f ca="1">IF($C137="S",IF($W137="CP",$U137,IF($W137="RA",(($U137)*[1]QCI!$AA$3),0)),SomaAgrup)</f>
        <v>#REF!</v>
      </c>
      <c r="Y137" s="44" t="e">
        <f ca="1">IF($C137="S",IF($W137="OU",ROUND($U137,2),0),SomaAgrup)</f>
        <v>#REF!</v>
      </c>
    </row>
    <row r="138" spans="1:25" x14ac:dyDescent="0.25">
      <c r="A138" t="e">
        <f t="shared" si="18"/>
        <v>#REF!</v>
      </c>
      <c r="B138" t="e">
        <f t="shared" ca="1" si="19"/>
        <v>#REF!</v>
      </c>
      <c r="C138" t="e">
        <f t="shared" ca="1" si="20"/>
        <v>#REF!</v>
      </c>
      <c r="D138" t="e">
        <f t="shared" ca="1" si="21"/>
        <v>#REF!</v>
      </c>
      <c r="E138" t="e">
        <f ca="1">IF($C138=1,OFFSET(E138,-1,0)+MAX(1,COUNTIF([1]QCI!$A$13:$A$24,OFFSET([1]ORÇAMENTO!E141,-1,0))),OFFSET(E138,-1,0))</f>
        <v>#REF!</v>
      </c>
      <c r="F138" t="e">
        <f t="shared" ca="1" si="22"/>
        <v>#REF!</v>
      </c>
      <c r="G138" t="e">
        <f t="shared" ca="1" si="23"/>
        <v>#REF!</v>
      </c>
      <c r="H138" t="e">
        <f t="shared" ca="1" si="24"/>
        <v>#REF!</v>
      </c>
      <c r="I138" t="e">
        <f ca="1">IF(AND($C138&lt;=4,$C138&lt;&gt;0),0,IF(AND($C138="S",$U138&gt;0),OFFSET(I138,-1,0)+1,OFFSET(I138,-1,0)))</f>
        <v>#REF!</v>
      </c>
      <c r="J138" t="e">
        <f t="shared" ca="1" si="17"/>
        <v>#REF!</v>
      </c>
      <c r="K138" t="e">
        <f ca="1">IF(OR($C138="S",$C138=0),0,MATCH(OFFSET($D138,0,$C138)+IF($C138&lt;&gt;1,1,COUNTIF([1]QCI!$A$13:$A$24,[1]ORÇAMENTO!E141)),OFFSET($D138,1,$C138,ROW($C$169)-ROW($C138)),0))</f>
        <v>#REF!</v>
      </c>
      <c r="L138" s="33" t="s">
        <v>281</v>
      </c>
      <c r="M138" s="34" t="s">
        <v>40</v>
      </c>
      <c r="N138" s="35" t="s">
        <v>114</v>
      </c>
      <c r="O138" s="36" t="s">
        <v>371</v>
      </c>
      <c r="P138" s="37" t="s">
        <v>326</v>
      </c>
      <c r="Q138" s="38">
        <v>223.76</v>
      </c>
      <c r="R138" s="39"/>
      <c r="S138" s="40" t="s">
        <v>10</v>
      </c>
      <c r="T138" s="38"/>
      <c r="U138" s="41"/>
      <c r="V138" s="42" t="s">
        <v>41</v>
      </c>
      <c r="W138" t="e">
        <f ca="1">IF(AND($C138="S",$U138&gt;0),IF(ISBLANK($V138),"RA",LEFT($V138,2)),"")</f>
        <v>#REF!</v>
      </c>
      <c r="X138" s="43" t="e">
        <f ca="1">IF($C138="S",IF($W138="CP",$U138,IF($W138="RA",(($U138)*[1]QCI!$AA$3),0)),SomaAgrup)</f>
        <v>#REF!</v>
      </c>
      <c r="Y138" s="44" t="e">
        <f ca="1">IF($C138="S",IF($W138="OU",ROUND($U138,2),0),SomaAgrup)</f>
        <v>#REF!</v>
      </c>
    </row>
    <row r="139" spans="1:25" ht="75" x14ac:dyDescent="0.25">
      <c r="A139" t="e">
        <f t="shared" si="18"/>
        <v>#REF!</v>
      </c>
      <c r="B139" t="e">
        <f t="shared" ca="1" si="19"/>
        <v>#REF!</v>
      </c>
      <c r="C139" t="e">
        <f t="shared" ca="1" si="20"/>
        <v>#REF!</v>
      </c>
      <c r="D139" t="e">
        <f t="shared" ca="1" si="21"/>
        <v>#REF!</v>
      </c>
      <c r="E139" t="e">
        <f ca="1">IF($C139=1,OFFSET(E139,-1,0)+MAX(1,COUNTIF([1]QCI!$A$13:$A$24,OFFSET([1]ORÇAMENTO!E142,-1,0))),OFFSET(E139,-1,0))</f>
        <v>#REF!</v>
      </c>
      <c r="F139" t="e">
        <f t="shared" ca="1" si="22"/>
        <v>#REF!</v>
      </c>
      <c r="G139" t="e">
        <f t="shared" ca="1" si="23"/>
        <v>#REF!</v>
      </c>
      <c r="H139" t="e">
        <f t="shared" ca="1" si="24"/>
        <v>#REF!</v>
      </c>
      <c r="I139" t="e">
        <f ca="1">IF(AND($C139&lt;=4,$C139&lt;&gt;0),0,IF(AND($C139="S",$U139&gt;0),OFFSET(I139,-1,0)+1,OFFSET(I139,-1,0)))</f>
        <v>#REF!</v>
      </c>
      <c r="J139" t="e">
        <f t="shared" ca="1" si="17"/>
        <v>#REF!</v>
      </c>
      <c r="K139" t="e">
        <f ca="1">IF(OR($C139="S",$C139=0),0,MATCH(OFFSET($D139,0,$C139)+IF($C139&lt;&gt;1,1,COUNTIF([1]QCI!$A$13:$A$24,[1]ORÇAMENTO!E142)),OFFSET($D139,1,$C139,ROW($C$169)-ROW($C139)),0))</f>
        <v>#REF!</v>
      </c>
      <c r="L139" s="33" t="s">
        <v>282</v>
      </c>
      <c r="M139" s="34" t="s">
        <v>40</v>
      </c>
      <c r="N139" s="35" t="s">
        <v>115</v>
      </c>
      <c r="O139" s="36" t="s">
        <v>372</v>
      </c>
      <c r="P139" s="37" t="s">
        <v>331</v>
      </c>
      <c r="Q139" s="38">
        <v>887.76</v>
      </c>
      <c r="R139" s="39"/>
      <c r="S139" s="40" t="s">
        <v>10</v>
      </c>
      <c r="T139" s="38"/>
      <c r="U139" s="41"/>
      <c r="V139" s="42" t="s">
        <v>41</v>
      </c>
      <c r="W139" t="e">
        <f ca="1">IF(AND($C139="S",$U139&gt;0),IF(ISBLANK($V139),"RA",LEFT($V139,2)),"")</f>
        <v>#REF!</v>
      </c>
      <c r="X139" s="43" t="e">
        <f ca="1">IF($C139="S",IF($W139="CP",$U139,IF($W139="RA",(($U139)*[1]QCI!$AA$3),0)),SomaAgrup)</f>
        <v>#REF!</v>
      </c>
      <c r="Y139" s="44" t="e">
        <f ca="1">IF($C139="S",IF($W139="OU",ROUND($U139,2),0),SomaAgrup)</f>
        <v>#REF!</v>
      </c>
    </row>
    <row r="140" spans="1:25" ht="30" x14ac:dyDescent="0.25">
      <c r="A140" t="e">
        <f t="shared" si="18"/>
        <v>#REF!</v>
      </c>
      <c r="B140" t="e">
        <f t="shared" ca="1" si="19"/>
        <v>#REF!</v>
      </c>
      <c r="C140" t="e">
        <f t="shared" ca="1" si="20"/>
        <v>#REF!</v>
      </c>
      <c r="D140" t="e">
        <f t="shared" ca="1" si="21"/>
        <v>#REF!</v>
      </c>
      <c r="E140" t="e">
        <f ca="1">IF($C140=1,OFFSET(E140,-1,0)+MAX(1,COUNTIF([1]QCI!$A$13:$A$24,OFFSET([1]ORÇAMENTO!E143,-1,0))),OFFSET(E140,-1,0))</f>
        <v>#REF!</v>
      </c>
      <c r="F140" t="e">
        <f t="shared" ca="1" si="22"/>
        <v>#REF!</v>
      </c>
      <c r="G140" t="e">
        <f t="shared" ca="1" si="23"/>
        <v>#REF!</v>
      </c>
      <c r="H140" t="e">
        <f t="shared" ca="1" si="24"/>
        <v>#REF!</v>
      </c>
      <c r="I140" t="e">
        <f ca="1">IF(AND($C140&lt;=4,$C140&lt;&gt;0),0,IF(AND($C140="S",$U140&gt;0),OFFSET(I140,-1,0)+1,OFFSET(I140,-1,0)))</f>
        <v>#REF!</v>
      </c>
      <c r="J140" t="e">
        <f t="shared" ca="1" si="17"/>
        <v>#REF!</v>
      </c>
      <c r="K140" t="e">
        <f ca="1">IF(OR($C140="S",$C140=0),0,MATCH(OFFSET($D140,0,$C140)+IF($C140&lt;&gt;1,1,COUNTIF([1]QCI!$A$13:$A$24,[1]ORÇAMENTO!E143)),OFFSET($D140,1,$C140,ROW($C$169)-ROW($C140)),0))</f>
        <v>#REF!</v>
      </c>
      <c r="L140" s="33" t="s">
        <v>283</v>
      </c>
      <c r="M140" s="34" t="s">
        <v>40</v>
      </c>
      <c r="N140" s="35" t="s">
        <v>63</v>
      </c>
      <c r="O140" s="36" t="s">
        <v>328</v>
      </c>
      <c r="P140" s="37" t="s">
        <v>329</v>
      </c>
      <c r="Q140" s="38">
        <v>658.32</v>
      </c>
      <c r="R140" s="39"/>
      <c r="S140" s="40" t="s">
        <v>10</v>
      </c>
      <c r="T140" s="38"/>
      <c r="U140" s="41"/>
      <c r="V140" s="42" t="s">
        <v>41</v>
      </c>
      <c r="W140" t="e">
        <f ca="1">IF(AND($C140="S",$U140&gt;0),IF(ISBLANK($V140),"RA",LEFT($V140,2)),"")</f>
        <v>#REF!</v>
      </c>
      <c r="X140" s="43" t="e">
        <f ca="1">IF($C140="S",IF($W140="CP",$U140,IF($W140="RA",(($U140)*[1]QCI!$AA$3),0)),SomaAgrup)</f>
        <v>#REF!</v>
      </c>
      <c r="Y140" s="44" t="e">
        <f ca="1">IF($C140="S",IF($W140="OU",ROUND($U140,2),0),SomaAgrup)</f>
        <v>#REF!</v>
      </c>
    </row>
    <row r="141" spans="1:25" ht="60" x14ac:dyDescent="0.25">
      <c r="A141" t="e">
        <f t="shared" si="18"/>
        <v>#REF!</v>
      </c>
      <c r="B141" t="e">
        <f t="shared" ca="1" si="19"/>
        <v>#REF!</v>
      </c>
      <c r="C141" t="e">
        <f t="shared" ca="1" si="20"/>
        <v>#REF!</v>
      </c>
      <c r="D141" t="e">
        <f t="shared" ca="1" si="21"/>
        <v>#REF!</v>
      </c>
      <c r="E141" t="e">
        <f ca="1">IF($C141=1,OFFSET(E141,-1,0)+MAX(1,COUNTIF([1]QCI!$A$13:$A$24,OFFSET([1]ORÇAMENTO!E144,-1,0))),OFFSET(E141,-1,0))</f>
        <v>#REF!</v>
      </c>
      <c r="F141" t="e">
        <f t="shared" ca="1" si="22"/>
        <v>#REF!</v>
      </c>
      <c r="G141" t="e">
        <f t="shared" ca="1" si="23"/>
        <v>#REF!</v>
      </c>
      <c r="H141" t="e">
        <f t="shared" ca="1" si="24"/>
        <v>#REF!</v>
      </c>
      <c r="I141" t="e">
        <f ca="1">IF(AND($C141&lt;=4,$C141&lt;&gt;0),0,IF(AND($C141="S",$U141&gt;0),OFFSET(I141,-1,0)+1,OFFSET(I141,-1,0)))</f>
        <v>#REF!</v>
      </c>
      <c r="J141" t="e">
        <f t="shared" ref="J141:J168" ca="1" si="25">IF(OR($C141="S",$C141=0),0,MATCH(0,OFFSET($D141,1,$C141,ROW($C$169)-ROW($C141)),0))</f>
        <v>#REF!</v>
      </c>
      <c r="K141" t="e">
        <f ca="1">IF(OR($C141="S",$C141=0),0,MATCH(OFFSET($D141,0,$C141)+IF($C141&lt;&gt;1,1,COUNTIF([1]QCI!$A$13:$A$24,[1]ORÇAMENTO!E144)),OFFSET($D141,1,$C141,ROW($C$169)-ROW($C141)),0))</f>
        <v>#REF!</v>
      </c>
      <c r="L141" s="33" t="s">
        <v>284</v>
      </c>
      <c r="M141" s="34" t="s">
        <v>40</v>
      </c>
      <c r="N141" s="35" t="s">
        <v>64</v>
      </c>
      <c r="O141" s="36" t="s">
        <v>330</v>
      </c>
      <c r="P141" s="37" t="s">
        <v>331</v>
      </c>
      <c r="Q141" s="38">
        <v>219.44</v>
      </c>
      <c r="R141" s="39"/>
      <c r="S141" s="40" t="s">
        <v>10</v>
      </c>
      <c r="T141" s="38"/>
      <c r="U141" s="41"/>
      <c r="V141" s="42" t="s">
        <v>41</v>
      </c>
      <c r="W141" t="e">
        <f ca="1">IF(AND($C141="S",$U141&gt;0),IF(ISBLANK($V141),"RA",LEFT($V141,2)),"")</f>
        <v>#REF!</v>
      </c>
      <c r="X141" s="43" t="e">
        <f ca="1">IF($C141="S",IF($W141="CP",$U141,IF($W141="RA",(($U141)*[1]QCI!$AA$3),0)),SomaAgrup)</f>
        <v>#REF!</v>
      </c>
      <c r="Y141" s="44" t="e">
        <f ca="1">IF($C141="S",IF($W141="OU",ROUND($U141,2),0),SomaAgrup)</f>
        <v>#REF!</v>
      </c>
    </row>
    <row r="142" spans="1:25" ht="30" x14ac:dyDescent="0.25">
      <c r="A142" t="e">
        <f t="shared" si="18"/>
        <v>#REF!</v>
      </c>
      <c r="B142" t="e">
        <f t="shared" ca="1" si="19"/>
        <v>#REF!</v>
      </c>
      <c r="C142" t="e">
        <f t="shared" ca="1" si="20"/>
        <v>#REF!</v>
      </c>
      <c r="D142" t="e">
        <f t="shared" ca="1" si="21"/>
        <v>#REF!</v>
      </c>
      <c r="E142" t="e">
        <f ca="1">IF($C142=1,OFFSET(E142,-1,0)+MAX(1,COUNTIF([1]QCI!$A$13:$A$24,OFFSET([1]ORÇAMENTO!E145,-1,0))),OFFSET(E142,-1,0))</f>
        <v>#REF!</v>
      </c>
      <c r="F142" t="e">
        <f t="shared" ca="1" si="22"/>
        <v>#REF!</v>
      </c>
      <c r="G142" t="e">
        <f t="shared" ca="1" si="23"/>
        <v>#REF!</v>
      </c>
      <c r="H142" t="e">
        <f t="shared" ca="1" si="24"/>
        <v>#REF!</v>
      </c>
      <c r="I142" t="e">
        <f ca="1">IF(AND($C142&lt;=4,$C142&lt;&gt;0),0,IF(AND($C142="S",$U142&gt;0),OFFSET(I142,-1,0)+1,OFFSET(I142,-1,0)))</f>
        <v>#REF!</v>
      </c>
      <c r="J142" t="e">
        <f t="shared" ca="1" si="25"/>
        <v>#REF!</v>
      </c>
      <c r="K142" t="e">
        <f ca="1">IF(OR($C142="S",$C142=0),0,MATCH(OFFSET($D142,0,$C142)+IF($C142&lt;&gt;1,1,COUNTIF([1]QCI!$A$13:$A$24,[1]ORÇAMENTO!E145)),OFFSET($D142,1,$C142,ROW($C$169)-ROW($C142)),0))</f>
        <v>#REF!</v>
      </c>
      <c r="L142" s="33" t="s">
        <v>285</v>
      </c>
      <c r="M142" s="34" t="s">
        <v>40</v>
      </c>
      <c r="N142" s="35" t="s">
        <v>116</v>
      </c>
      <c r="O142" s="36" t="s">
        <v>373</v>
      </c>
      <c r="P142" s="37" t="s">
        <v>331</v>
      </c>
      <c r="Q142" s="38">
        <v>16.09</v>
      </c>
      <c r="R142" s="39"/>
      <c r="S142" s="40" t="s">
        <v>10</v>
      </c>
      <c r="T142" s="38"/>
      <c r="U142" s="41"/>
      <c r="V142" s="42" t="s">
        <v>41</v>
      </c>
      <c r="W142" t="e">
        <f ca="1">IF(AND($C142="S",$U142&gt;0),IF(ISBLANK($V142),"RA",LEFT($V142,2)),"")</f>
        <v>#REF!</v>
      </c>
      <c r="X142" s="43" t="e">
        <f ca="1">IF($C142="S",IF($W142="CP",$U142,IF($W142="RA",(($U142)*[1]QCI!$AA$3),0)),SomaAgrup)</f>
        <v>#REF!</v>
      </c>
      <c r="Y142" s="44" t="e">
        <f ca="1">IF($C142="S",IF($W142="OU",ROUND($U142,2),0),SomaAgrup)</f>
        <v>#REF!</v>
      </c>
    </row>
    <row r="143" spans="1:25" ht="30" x14ac:dyDescent="0.25">
      <c r="A143" t="e">
        <f t="shared" si="18"/>
        <v>#REF!</v>
      </c>
      <c r="B143" t="e">
        <f t="shared" ca="1" si="19"/>
        <v>#REF!</v>
      </c>
      <c r="C143" t="e">
        <f t="shared" ca="1" si="20"/>
        <v>#REF!</v>
      </c>
      <c r="D143" t="e">
        <f t="shared" ca="1" si="21"/>
        <v>#REF!</v>
      </c>
      <c r="E143" t="e">
        <f ca="1">IF($C143=1,OFFSET(E143,-1,0)+MAX(1,COUNTIF([1]QCI!$A$13:$A$24,OFFSET([1]ORÇAMENTO!E146,-1,0))),OFFSET(E143,-1,0))</f>
        <v>#REF!</v>
      </c>
      <c r="F143" t="e">
        <f t="shared" ca="1" si="22"/>
        <v>#REF!</v>
      </c>
      <c r="G143" t="e">
        <f t="shared" ca="1" si="23"/>
        <v>#REF!</v>
      </c>
      <c r="H143" t="e">
        <f t="shared" ca="1" si="24"/>
        <v>#REF!</v>
      </c>
      <c r="I143" t="e">
        <f ca="1">IF(AND($C143&lt;=4,$C143&lt;&gt;0),0,IF(AND($C143="S",$U143&gt;0),OFFSET(I143,-1,0)+1,OFFSET(I143,-1,0)))</f>
        <v>#REF!</v>
      </c>
      <c r="J143" t="e">
        <f t="shared" ca="1" si="25"/>
        <v>#REF!</v>
      </c>
      <c r="K143" t="e">
        <f ca="1">IF(OR($C143="S",$C143=0),0,MATCH(OFFSET($D143,0,$C143)+IF($C143&lt;&gt;1,1,COUNTIF([1]QCI!$A$13:$A$24,[1]ORÇAMENTO!E146)),OFFSET($D143,1,$C143,ROW($C$169)-ROW($C143)),0))</f>
        <v>#REF!</v>
      </c>
      <c r="L143" s="33" t="s">
        <v>286</v>
      </c>
      <c r="M143" s="34" t="s">
        <v>40</v>
      </c>
      <c r="N143" s="35" t="s">
        <v>63</v>
      </c>
      <c r="O143" s="36" t="s">
        <v>328</v>
      </c>
      <c r="P143" s="37" t="s">
        <v>329</v>
      </c>
      <c r="Q143" s="38">
        <v>520.5</v>
      </c>
      <c r="R143" s="39"/>
      <c r="S143" s="40" t="s">
        <v>10</v>
      </c>
      <c r="T143" s="38"/>
      <c r="U143" s="41"/>
      <c r="V143" s="42" t="s">
        <v>41</v>
      </c>
      <c r="W143" t="e">
        <f ca="1">IF(AND($C143="S",$U143&gt;0),IF(ISBLANK($V143),"RA",LEFT($V143,2)),"")</f>
        <v>#REF!</v>
      </c>
      <c r="X143" s="43" t="e">
        <f ca="1">IF($C143="S",IF($W143="CP",$U143,IF($W143="RA",(($U143)*[1]QCI!$AA$3),0)),SomaAgrup)</f>
        <v>#REF!</v>
      </c>
      <c r="Y143" s="44" t="e">
        <f ca="1">IF($C143="S",IF($W143="OU",ROUND($U143,2),0),SomaAgrup)</f>
        <v>#REF!</v>
      </c>
    </row>
    <row r="144" spans="1:25" ht="30" x14ac:dyDescent="0.25">
      <c r="A144" t="e">
        <f t="shared" si="18"/>
        <v>#REF!</v>
      </c>
      <c r="B144" t="e">
        <f t="shared" ca="1" si="19"/>
        <v>#REF!</v>
      </c>
      <c r="C144" t="e">
        <f t="shared" ca="1" si="20"/>
        <v>#REF!</v>
      </c>
      <c r="D144" t="e">
        <f t="shared" ca="1" si="21"/>
        <v>#REF!</v>
      </c>
      <c r="E144" t="e">
        <f ca="1">IF($C144=1,OFFSET(E144,-1,0)+MAX(1,COUNTIF([1]QCI!$A$13:$A$24,OFFSET([1]ORÇAMENTO!E147,-1,0))),OFFSET(E144,-1,0))</f>
        <v>#REF!</v>
      </c>
      <c r="F144" t="e">
        <f t="shared" ca="1" si="22"/>
        <v>#REF!</v>
      </c>
      <c r="G144" t="e">
        <f t="shared" ca="1" si="23"/>
        <v>#REF!</v>
      </c>
      <c r="H144" t="e">
        <f t="shared" ca="1" si="24"/>
        <v>#REF!</v>
      </c>
      <c r="I144" t="e">
        <f ca="1">IF(AND($C144&lt;=4,$C144&lt;&gt;0),0,IF(AND($C144="S",$U144&gt;0),OFFSET(I144,-1,0)+1,OFFSET(I144,-1,0)))</f>
        <v>#REF!</v>
      </c>
      <c r="J144" t="e">
        <f t="shared" ca="1" si="25"/>
        <v>#REF!</v>
      </c>
      <c r="K144" t="e">
        <f ca="1">IF(OR($C144="S",$C144=0),0,MATCH(OFFSET($D144,0,$C144)+IF($C144&lt;&gt;1,1,COUNTIF([1]QCI!$A$13:$A$24,[1]ORÇAMENTO!E147)),OFFSET($D144,1,$C144,ROW($C$169)-ROW($C144)),0))</f>
        <v>#REF!</v>
      </c>
      <c r="L144" s="33" t="s">
        <v>287</v>
      </c>
      <c r="M144" s="34" t="s">
        <v>66</v>
      </c>
      <c r="N144" s="35" t="s">
        <v>132</v>
      </c>
      <c r="O144" s="36" t="s">
        <v>386</v>
      </c>
      <c r="P144" s="37" t="s">
        <v>355</v>
      </c>
      <c r="Q144" s="38">
        <v>223.76</v>
      </c>
      <c r="R144" s="39"/>
      <c r="S144" s="40" t="s">
        <v>11</v>
      </c>
      <c r="T144" s="38"/>
      <c r="U144" s="41"/>
      <c r="V144" s="42" t="s">
        <v>41</v>
      </c>
      <c r="W144" t="e">
        <f ca="1">IF(AND($C144="S",$U144&gt;0),IF(ISBLANK($V144),"RA",LEFT($V144,2)),"")</f>
        <v>#REF!</v>
      </c>
      <c r="X144" s="43" t="e">
        <f ca="1">IF($C144="S",IF($W144="CP",$U144,IF($W144="RA",(($U144)*[1]QCI!$AA$3),0)),SomaAgrup)</f>
        <v>#REF!</v>
      </c>
      <c r="Y144" s="44" t="e">
        <f ca="1">IF($C144="S",IF($W144="OU",ROUND($U144,2),0),SomaAgrup)</f>
        <v>#REF!</v>
      </c>
    </row>
    <row r="145" spans="1:25" ht="45" x14ac:dyDescent="0.25">
      <c r="A145" t="e">
        <f t="shared" si="18"/>
        <v>#REF!</v>
      </c>
      <c r="B145" t="e">
        <f t="shared" ca="1" si="19"/>
        <v>#REF!</v>
      </c>
      <c r="C145" t="e">
        <f t="shared" ca="1" si="20"/>
        <v>#REF!</v>
      </c>
      <c r="D145" t="e">
        <f t="shared" ca="1" si="21"/>
        <v>#REF!</v>
      </c>
      <c r="E145" t="e">
        <f ca="1">IF($C145=1,OFFSET(E145,-1,0)+MAX(1,COUNTIF([1]QCI!$A$13:$A$24,OFFSET([1]ORÇAMENTO!E148,-1,0))),OFFSET(E145,-1,0))</f>
        <v>#REF!</v>
      </c>
      <c r="F145" t="e">
        <f t="shared" ca="1" si="22"/>
        <v>#REF!</v>
      </c>
      <c r="G145" t="e">
        <f t="shared" ca="1" si="23"/>
        <v>#REF!</v>
      </c>
      <c r="H145" t="e">
        <f t="shared" ca="1" si="24"/>
        <v>#REF!</v>
      </c>
      <c r="I145" t="e">
        <f ca="1">IF(AND($C145&lt;=4,$C145&lt;&gt;0),0,IF(AND($C145="S",$U145&gt;0),OFFSET(I145,-1,0)+1,OFFSET(I145,-1,0)))</f>
        <v>#REF!</v>
      </c>
      <c r="J145" t="e">
        <f t="shared" ca="1" si="25"/>
        <v>#REF!</v>
      </c>
      <c r="K145" t="e">
        <f ca="1">IF(OR($C145="S",$C145=0),0,MATCH(OFFSET($D145,0,$C145)+IF($C145&lt;&gt;1,1,COUNTIF([1]QCI!$A$13:$A$24,[1]ORÇAMENTO!E148)),OFFSET($D145,1,$C145,ROW($C$169)-ROW($C145)),0))</f>
        <v>#REF!</v>
      </c>
      <c r="L145" s="33" t="s">
        <v>288</v>
      </c>
      <c r="M145" s="34" t="s">
        <v>40</v>
      </c>
      <c r="N145" s="35" t="s">
        <v>133</v>
      </c>
      <c r="O145" s="36" t="s">
        <v>387</v>
      </c>
      <c r="P145" s="37" t="s">
        <v>347</v>
      </c>
      <c r="Q145" s="38">
        <v>223.31</v>
      </c>
      <c r="R145" s="39"/>
      <c r="S145" s="40" t="s">
        <v>10</v>
      </c>
      <c r="T145" s="38"/>
      <c r="U145" s="41"/>
      <c r="V145" s="42" t="s">
        <v>51</v>
      </c>
      <c r="W145" t="e">
        <f ca="1">IF(AND($C145="S",$U145&gt;0),IF(ISBLANK($V145),"RA",LEFT($V145,2)),"")</f>
        <v>#REF!</v>
      </c>
      <c r="X145" s="43" t="e">
        <f ca="1">IF($C145="S",IF($W145="CP",$U145,IF($W145="RA",(($U145)*[1]QCI!$AA$3),0)),SomaAgrup)</f>
        <v>#REF!</v>
      </c>
      <c r="Y145" s="44" t="e">
        <f ca="1">IF($C145="S",IF($W145="OU",ROUND($U145,2),0),SomaAgrup)</f>
        <v>#REF!</v>
      </c>
    </row>
    <row r="146" spans="1:25" ht="30" x14ac:dyDescent="0.25">
      <c r="A146" t="e">
        <f t="shared" si="18"/>
        <v>#REF!</v>
      </c>
      <c r="B146" t="e">
        <f t="shared" ca="1" si="19"/>
        <v>#REF!</v>
      </c>
      <c r="C146" t="e">
        <f t="shared" ca="1" si="20"/>
        <v>#REF!</v>
      </c>
      <c r="D146" t="e">
        <f t="shared" ca="1" si="21"/>
        <v>#REF!</v>
      </c>
      <c r="E146" t="e">
        <f ca="1">IF($C146=1,OFFSET(E146,-1,0)+MAX(1,COUNTIF([1]QCI!$A$13:$A$24,OFFSET([1]ORÇAMENTO!E149,-1,0))),OFFSET(E146,-1,0))</f>
        <v>#REF!</v>
      </c>
      <c r="F146" t="e">
        <f t="shared" ca="1" si="22"/>
        <v>#REF!</v>
      </c>
      <c r="G146" t="e">
        <f t="shared" ca="1" si="23"/>
        <v>#REF!</v>
      </c>
      <c r="H146" t="e">
        <f t="shared" ca="1" si="24"/>
        <v>#REF!</v>
      </c>
      <c r="I146" t="e">
        <f ca="1">IF(AND($C146&lt;=4,$C146&lt;&gt;0),0,IF(AND($C146="S",$U146&gt;0),OFFSET(I146,-1,0)+1,OFFSET(I146,-1,0)))</f>
        <v>#REF!</v>
      </c>
      <c r="J146" t="e">
        <f t="shared" ca="1" si="25"/>
        <v>#REF!</v>
      </c>
      <c r="K146" t="e">
        <f ca="1">IF(OR($C146="S",$C146=0),0,MATCH(OFFSET($D146,0,$C146)+IF($C146&lt;&gt;1,1,COUNTIF([1]QCI!$A$13:$A$24,[1]ORÇAMENTO!E149)),OFFSET($D146,1,$C146,ROW($C$169)-ROW($C146)),0))</f>
        <v>#REF!</v>
      </c>
      <c r="L146" s="33" t="s">
        <v>289</v>
      </c>
      <c r="M146" s="34" t="s">
        <v>40</v>
      </c>
      <c r="N146" s="35" t="s">
        <v>119</v>
      </c>
      <c r="O146" s="36" t="s">
        <v>376</v>
      </c>
      <c r="P146" s="37" t="s">
        <v>349</v>
      </c>
      <c r="Q146" s="38">
        <v>6699.37</v>
      </c>
      <c r="R146" s="39"/>
      <c r="S146" s="40" t="s">
        <v>10</v>
      </c>
      <c r="T146" s="38"/>
      <c r="U146" s="41"/>
      <c r="V146" s="42" t="s">
        <v>51</v>
      </c>
      <c r="W146" t="e">
        <f ca="1">IF(AND($C146="S",$U146&gt;0),IF(ISBLANK($V146),"RA",LEFT($V146,2)),"")</f>
        <v>#REF!</v>
      </c>
      <c r="X146" s="43" t="e">
        <f ca="1">IF($C146="S",IF($W146="CP",$U146,IF($W146="RA",(($U146)*[1]QCI!$AA$3),0)),SomaAgrup)</f>
        <v>#REF!</v>
      </c>
      <c r="Y146" s="44" t="e">
        <f ca="1">IF($C146="S",IF($W146="OU",ROUND($U146,2),0),SomaAgrup)</f>
        <v>#REF!</v>
      </c>
    </row>
    <row r="147" spans="1:25" ht="45" x14ac:dyDescent="0.25">
      <c r="A147" t="e">
        <f t="shared" si="18"/>
        <v>#REF!</v>
      </c>
      <c r="B147" t="e">
        <f t="shared" ca="1" si="19"/>
        <v>#REF!</v>
      </c>
      <c r="C147" t="e">
        <f t="shared" ca="1" si="20"/>
        <v>#REF!</v>
      </c>
      <c r="D147" t="e">
        <f t="shared" ca="1" si="21"/>
        <v>#REF!</v>
      </c>
      <c r="E147" t="e">
        <f ca="1">IF($C147=1,OFFSET(E147,-1,0)+MAX(1,COUNTIF([1]QCI!$A$13:$A$24,OFFSET([1]ORÇAMENTO!E150,-1,0))),OFFSET(E147,-1,0))</f>
        <v>#REF!</v>
      </c>
      <c r="F147" t="e">
        <f t="shared" ca="1" si="22"/>
        <v>#REF!</v>
      </c>
      <c r="G147" t="e">
        <f t="shared" ca="1" si="23"/>
        <v>#REF!</v>
      </c>
      <c r="H147" t="e">
        <f t="shared" ca="1" si="24"/>
        <v>#REF!</v>
      </c>
      <c r="I147" t="e">
        <f ca="1">IF(AND($C147&lt;=4,$C147&lt;&gt;0),0,IF(AND($C147="S",$U147&gt;0),OFFSET(I147,-1,0)+1,OFFSET(I147,-1,0)))</f>
        <v>#REF!</v>
      </c>
      <c r="J147" t="e">
        <f t="shared" ca="1" si="25"/>
        <v>#REF!</v>
      </c>
      <c r="K147" t="e">
        <f ca="1">IF(OR($C147="S",$C147=0),0,MATCH(OFFSET($D147,0,$C147)+IF($C147&lt;&gt;1,1,COUNTIF([1]QCI!$A$13:$A$24,[1]ORÇAMENTO!E150)),OFFSET($D147,1,$C147,ROW($C$169)-ROW($C147)),0))</f>
        <v>#REF!</v>
      </c>
      <c r="L147" s="33" t="s">
        <v>290</v>
      </c>
      <c r="M147" s="34" t="s">
        <v>40</v>
      </c>
      <c r="N147" s="35" t="s">
        <v>120</v>
      </c>
      <c r="O147" s="36" t="s">
        <v>377</v>
      </c>
      <c r="P147" s="37" t="s">
        <v>349</v>
      </c>
      <c r="Q147" s="38">
        <v>50022</v>
      </c>
      <c r="R147" s="39"/>
      <c r="S147" s="40" t="s">
        <v>10</v>
      </c>
      <c r="T147" s="38"/>
      <c r="U147" s="41"/>
      <c r="V147" s="42" t="s">
        <v>51</v>
      </c>
      <c r="W147" t="e">
        <f ca="1">IF(AND($C147="S",$U147&gt;0),IF(ISBLANK($V147),"RA",LEFT($V147,2)),"")</f>
        <v>#REF!</v>
      </c>
      <c r="X147" s="43" t="e">
        <f ca="1">IF($C147="S",IF($W147="CP",$U147,IF($W147="RA",(($U147)*[1]QCI!$AA$3),0)),SomaAgrup)</f>
        <v>#REF!</v>
      </c>
      <c r="Y147" s="44" t="e">
        <f ca="1">IF($C147="S",IF($W147="OU",ROUND($U147,2),0),SomaAgrup)</f>
        <v>#REF!</v>
      </c>
    </row>
    <row r="148" spans="1:25" ht="60" x14ac:dyDescent="0.25">
      <c r="A148" t="e">
        <f t="shared" si="18"/>
        <v>#REF!</v>
      </c>
      <c r="B148" t="e">
        <f t="shared" ca="1" si="19"/>
        <v>#REF!</v>
      </c>
      <c r="C148" t="e">
        <f t="shared" ca="1" si="20"/>
        <v>#REF!</v>
      </c>
      <c r="D148" t="e">
        <f t="shared" ca="1" si="21"/>
        <v>#REF!</v>
      </c>
      <c r="E148" t="e">
        <f ca="1">IF($C148=1,OFFSET(E148,-1,0)+MAX(1,COUNTIF([1]QCI!$A$13:$A$24,OFFSET([1]ORÇAMENTO!E151,-1,0))),OFFSET(E148,-1,0))</f>
        <v>#REF!</v>
      </c>
      <c r="F148" t="e">
        <f t="shared" ca="1" si="22"/>
        <v>#REF!</v>
      </c>
      <c r="G148" t="e">
        <f t="shared" ca="1" si="23"/>
        <v>#REF!</v>
      </c>
      <c r="H148" t="e">
        <f t="shared" ca="1" si="24"/>
        <v>#REF!</v>
      </c>
      <c r="I148" t="e">
        <f ca="1">IF(AND($C148&lt;=4,$C148&lt;&gt;0),0,IF(AND($C148="S",$U148&gt;0),OFFSET(I148,-1,0)+1,OFFSET(I148,-1,0)))</f>
        <v>#REF!</v>
      </c>
      <c r="J148" t="e">
        <f t="shared" ca="1" si="25"/>
        <v>#REF!</v>
      </c>
      <c r="K148" t="e">
        <f ca="1">IF(OR($C148="S",$C148=0),0,MATCH(OFFSET($D148,0,$C148)+IF($C148&lt;&gt;1,1,COUNTIF([1]QCI!$A$13:$A$24,[1]ORÇAMENTO!E151)),OFFSET($D148,1,$C148,ROW($C$169)-ROW($C148)),0))</f>
        <v>#REF!</v>
      </c>
      <c r="L148" s="33" t="s">
        <v>291</v>
      </c>
      <c r="M148" s="34" t="s">
        <v>40</v>
      </c>
      <c r="N148" s="35" t="s">
        <v>134</v>
      </c>
      <c r="O148" s="36" t="s">
        <v>388</v>
      </c>
      <c r="P148" s="37" t="s">
        <v>326</v>
      </c>
      <c r="Q148" s="38">
        <v>223.76</v>
      </c>
      <c r="R148" s="39"/>
      <c r="S148" s="40" t="s">
        <v>10</v>
      </c>
      <c r="T148" s="38"/>
      <c r="U148" s="41"/>
      <c r="V148" s="42" t="s">
        <v>41</v>
      </c>
      <c r="W148" t="e">
        <f ca="1">IF(AND($C148="S",$U148&gt;0),IF(ISBLANK($V148),"RA",LEFT($V148,2)),"")</f>
        <v>#REF!</v>
      </c>
      <c r="X148" s="43" t="e">
        <f ca="1">IF($C148="S",IF($W148="CP",$U148,IF($W148="RA",(($U148)*[1]QCI!$AA$3),0)),SomaAgrup)</f>
        <v>#REF!</v>
      </c>
      <c r="Y148" s="44" t="e">
        <f ca="1">IF($C148="S",IF($W148="OU",ROUND($U148,2),0),SomaAgrup)</f>
        <v>#REF!</v>
      </c>
    </row>
    <row r="149" spans="1:25" ht="75" x14ac:dyDescent="0.25">
      <c r="A149" t="e">
        <f t="shared" si="18"/>
        <v>#REF!</v>
      </c>
      <c r="B149" t="e">
        <f t="shared" ca="1" si="19"/>
        <v>#REF!</v>
      </c>
      <c r="C149" t="e">
        <f t="shared" ca="1" si="20"/>
        <v>#REF!</v>
      </c>
      <c r="D149" t="e">
        <f t="shared" ca="1" si="21"/>
        <v>#REF!</v>
      </c>
      <c r="E149" t="e">
        <f ca="1">IF($C149=1,OFFSET(E149,-1,0)+MAX(1,COUNTIF([1]QCI!$A$13:$A$24,OFFSET([1]ORÇAMENTO!E152,-1,0))),OFFSET(E149,-1,0))</f>
        <v>#REF!</v>
      </c>
      <c r="F149" t="e">
        <f t="shared" ca="1" si="22"/>
        <v>#REF!</v>
      </c>
      <c r="G149" t="e">
        <f t="shared" ca="1" si="23"/>
        <v>#REF!</v>
      </c>
      <c r="H149" t="e">
        <f t="shared" ca="1" si="24"/>
        <v>#REF!</v>
      </c>
      <c r="I149" t="e">
        <f ca="1">IF(AND($C149&lt;=4,$C149&lt;&gt;0),0,IF(AND($C149="S",$U149&gt;0),OFFSET(I149,-1,0)+1,OFFSET(I149,-1,0)))</f>
        <v>#REF!</v>
      </c>
      <c r="J149" t="e">
        <f t="shared" ca="1" si="25"/>
        <v>#REF!</v>
      </c>
      <c r="K149" t="e">
        <f ca="1">IF(OR($C149="S",$C149=0),0,MATCH(OFFSET($D149,0,$C149)+IF($C149&lt;&gt;1,1,COUNTIF([1]QCI!$A$13:$A$24,[1]ORÇAMENTO!E152)),OFFSET($D149,1,$C149,ROW($C$169)-ROW($C149)),0))</f>
        <v>#REF!</v>
      </c>
      <c r="L149" s="33" t="s">
        <v>292</v>
      </c>
      <c r="M149" s="34" t="s">
        <v>40</v>
      </c>
      <c r="N149" s="35" t="s">
        <v>122</v>
      </c>
      <c r="O149" s="36" t="s">
        <v>379</v>
      </c>
      <c r="P149" s="37" t="s">
        <v>331</v>
      </c>
      <c r="Q149" s="38">
        <v>712.22</v>
      </c>
      <c r="R149" s="39"/>
      <c r="S149" s="40" t="s">
        <v>10</v>
      </c>
      <c r="T149" s="38"/>
      <c r="U149" s="41"/>
      <c r="V149" s="42" t="s">
        <v>41</v>
      </c>
      <c r="W149" t="e">
        <f ca="1">IF(AND($C149="S",$U149&gt;0),IF(ISBLANK($V149),"RA",LEFT($V149,2)),"")</f>
        <v>#REF!</v>
      </c>
      <c r="X149" s="43" t="e">
        <f ca="1">IF($C149="S",IF($W149="CP",$U149,IF($W149="RA",(($U149)*[1]QCI!$AA$3),0)),SomaAgrup)</f>
        <v>#REF!</v>
      </c>
      <c r="Y149" s="44" t="e">
        <f ca="1">IF($C149="S",IF($W149="OU",ROUND($U149,2),0),SomaAgrup)</f>
        <v>#REF!</v>
      </c>
    </row>
    <row r="150" spans="1:25" x14ac:dyDescent="0.25">
      <c r="A150" t="e">
        <f t="shared" ref="A150:A168" si="26">CHOOSE(1+LOG(1+2*(ORÇAMENTO.Nivel="Meta")+4*(ORÇAMENTO.Nivel="Nível 2")+8*(ORÇAMENTO.Nivel="Nível 3")+16*(ORÇAMENTO.Nivel="Nível 4")+32*(ORÇAMENTO.Nivel="Serviço"),2),0,1,2,3,4,"S")</f>
        <v>#REF!</v>
      </c>
      <c r="B150" t="e">
        <f t="shared" ca="1" si="19"/>
        <v>#REF!</v>
      </c>
      <c r="C150" t="e">
        <f t="shared" ca="1" si="20"/>
        <v>#REF!</v>
      </c>
      <c r="D150" t="e">
        <f t="shared" ca="1" si="21"/>
        <v>#REF!</v>
      </c>
      <c r="E150" t="e">
        <f ca="1">IF($C150=1,OFFSET(E150,-1,0)+MAX(1,COUNTIF([1]QCI!$A$13:$A$24,OFFSET([1]ORÇAMENTO!E153,-1,0))),OFFSET(E150,-1,0))</f>
        <v>#REF!</v>
      </c>
      <c r="F150" t="e">
        <f t="shared" ca="1" si="22"/>
        <v>#REF!</v>
      </c>
      <c r="G150" t="e">
        <f t="shared" ca="1" si="23"/>
        <v>#REF!</v>
      </c>
      <c r="H150" t="e">
        <f t="shared" ca="1" si="24"/>
        <v>#REF!</v>
      </c>
      <c r="I150" t="e">
        <f ca="1">IF(AND($C150&lt;=4,$C150&lt;&gt;0),0,IF(AND($C150="S",$U150&gt;0),OFFSET(I150,-1,0)+1,OFFSET(I150,-1,0)))</f>
        <v>#REF!</v>
      </c>
      <c r="J150" t="e">
        <f t="shared" ca="1" si="25"/>
        <v>#REF!</v>
      </c>
      <c r="K150" t="e">
        <f ca="1">IF(OR($C150="S",$C150=0),0,MATCH(OFFSET($D150,0,$C150)+IF($C150&lt;&gt;1,1,COUNTIF([1]QCI!$A$13:$A$24,[1]ORÇAMENTO!E153)),OFFSET($D150,1,$C150,ROW($C$169)-ROW($C150)),0))</f>
        <v>#REF!</v>
      </c>
      <c r="L150" s="70" t="s">
        <v>293</v>
      </c>
      <c r="M150" s="71"/>
      <c r="N150" s="72"/>
      <c r="O150" s="73" t="s">
        <v>135</v>
      </c>
      <c r="P150" s="74" t="s">
        <v>316</v>
      </c>
      <c r="Q150" s="75">
        <v>0</v>
      </c>
      <c r="R150" s="76"/>
      <c r="S150" s="77" t="s">
        <v>10</v>
      </c>
      <c r="T150" s="75"/>
      <c r="U150" s="78"/>
      <c r="V150" s="42" t="s">
        <v>41</v>
      </c>
      <c r="W150" t="e">
        <f ca="1">IF(AND($C150="S",$U150&gt;0),IF(ISBLANK($V150),"RA",LEFT($V150,2)),"")</f>
        <v>#REF!</v>
      </c>
      <c r="X150" s="43" t="e">
        <f ca="1">IF($C150="S",IF($W150="CP",$U150,IF($W150="RA",(($U150)*[1]QCI!$AA$3),0)),SomaAgrup)</f>
        <v>#REF!</v>
      </c>
      <c r="Y150" s="44" t="e">
        <f ca="1">IF($C150="S",IF($W150="OU",ROUND($U150,2),0),SomaAgrup)</f>
        <v>#REF!</v>
      </c>
    </row>
    <row r="151" spans="1:25" ht="30" x14ac:dyDescent="0.25">
      <c r="A151" t="e">
        <f t="shared" si="26"/>
        <v>#REF!</v>
      </c>
      <c r="B151" t="e">
        <f t="shared" ca="1" si="19"/>
        <v>#REF!</v>
      </c>
      <c r="C151" t="e">
        <f t="shared" ca="1" si="20"/>
        <v>#REF!</v>
      </c>
      <c r="D151" t="e">
        <f t="shared" ca="1" si="21"/>
        <v>#REF!</v>
      </c>
      <c r="E151" t="e">
        <f ca="1">IF($C151=1,OFFSET(E151,-1,0)+MAX(1,COUNTIF([1]QCI!$A$13:$A$24,OFFSET([1]ORÇAMENTO!E154,-1,0))),OFFSET(E151,-1,0))</f>
        <v>#REF!</v>
      </c>
      <c r="F151" t="e">
        <f t="shared" ca="1" si="22"/>
        <v>#REF!</v>
      </c>
      <c r="G151" t="e">
        <f t="shared" ca="1" si="23"/>
        <v>#REF!</v>
      </c>
      <c r="H151" t="e">
        <f t="shared" ca="1" si="24"/>
        <v>#REF!</v>
      </c>
      <c r="I151" t="e">
        <f ca="1">IF(AND($C151&lt;=4,$C151&lt;&gt;0),0,IF(AND($C151="S",$U151&gt;0),OFFSET(I151,-1,0)+1,OFFSET(I151,-1,0)))</f>
        <v>#REF!</v>
      </c>
      <c r="J151" t="e">
        <f t="shared" ca="1" si="25"/>
        <v>#REF!</v>
      </c>
      <c r="K151" t="e">
        <f ca="1">IF(OR($C151="S",$C151=0),0,MATCH(OFFSET($D151,0,$C151)+IF($C151&lt;&gt;1,1,COUNTIF([1]QCI!$A$13:$A$24,[1]ORÇAMENTO!E154)),OFFSET($D151,1,$C151,ROW($C$169)-ROW($C151)),0))</f>
        <v>#REF!</v>
      </c>
      <c r="L151" s="33" t="s">
        <v>294</v>
      </c>
      <c r="M151" s="34" t="s">
        <v>40</v>
      </c>
      <c r="N151" s="35" t="s">
        <v>136</v>
      </c>
      <c r="O151" s="36" t="s">
        <v>389</v>
      </c>
      <c r="P151" s="37" t="s">
        <v>320</v>
      </c>
      <c r="Q151" s="38">
        <v>447</v>
      </c>
      <c r="R151" s="39"/>
      <c r="S151" s="40" t="s">
        <v>10</v>
      </c>
      <c r="T151" s="38"/>
      <c r="U151" s="41"/>
      <c r="V151" s="42" t="s">
        <v>41</v>
      </c>
      <c r="W151" t="e">
        <f ca="1">IF(AND($C151="S",$U151&gt;0),IF(ISBLANK($V151),"RA",LEFT($V151,2)),"")</f>
        <v>#REF!</v>
      </c>
      <c r="X151" s="43" t="e">
        <f ca="1">IF($C151="S",IF($W151="CP",$U151,IF($W151="RA",(($U151)*[1]QCI!$AA$3),0)),SomaAgrup)</f>
        <v>#REF!</v>
      </c>
      <c r="Y151" s="44" t="e">
        <f ca="1">IF($C151="S",IF($W151="OU",ROUND($U151,2),0),SomaAgrup)</f>
        <v>#REF!</v>
      </c>
    </row>
    <row r="152" spans="1:25" x14ac:dyDescent="0.25">
      <c r="A152" t="e">
        <f t="shared" si="26"/>
        <v>#REF!</v>
      </c>
      <c r="B152" t="e">
        <f t="shared" ca="1" si="19"/>
        <v>#REF!</v>
      </c>
      <c r="C152" t="e">
        <f t="shared" ca="1" si="20"/>
        <v>#REF!</v>
      </c>
      <c r="D152" t="e">
        <f t="shared" ca="1" si="21"/>
        <v>#REF!</v>
      </c>
      <c r="E152" t="e">
        <f ca="1">IF($C152=1,OFFSET(E152,-1,0)+MAX(1,COUNTIF([1]QCI!$A$13:$A$24,OFFSET([1]ORÇAMENTO!E155,-1,0))),OFFSET(E152,-1,0))</f>
        <v>#REF!</v>
      </c>
      <c r="F152" t="e">
        <f t="shared" ca="1" si="22"/>
        <v>#REF!</v>
      </c>
      <c r="G152" t="e">
        <f t="shared" ca="1" si="23"/>
        <v>#REF!</v>
      </c>
      <c r="H152" t="e">
        <f t="shared" ca="1" si="24"/>
        <v>#REF!</v>
      </c>
      <c r="I152" t="e">
        <f ca="1">IF(AND($C152&lt;=4,$C152&lt;&gt;0),0,IF(AND($C152="S",$U152&gt;0),OFFSET(I152,-1,0)+1,OFFSET(I152,-1,0)))</f>
        <v>#REF!</v>
      </c>
      <c r="J152" t="e">
        <f t="shared" ca="1" si="25"/>
        <v>#REF!</v>
      </c>
      <c r="K152" t="e">
        <f ca="1">IF(OR($C152="S",$C152=0),0,MATCH(OFFSET($D152,0,$C152)+IF($C152&lt;&gt;1,1,COUNTIF([1]QCI!$A$13:$A$24,[1]ORÇAMENTO!E155)),OFFSET($D152,1,$C152,ROW($C$169)-ROW($C152)),0))</f>
        <v>#REF!</v>
      </c>
      <c r="L152" s="70" t="s">
        <v>295</v>
      </c>
      <c r="M152" s="71"/>
      <c r="N152" s="72"/>
      <c r="O152" s="73" t="s">
        <v>137</v>
      </c>
      <c r="P152" s="74" t="s">
        <v>316</v>
      </c>
      <c r="Q152" s="75">
        <v>0</v>
      </c>
      <c r="R152" s="76"/>
      <c r="S152" s="77" t="s">
        <v>10</v>
      </c>
      <c r="T152" s="75"/>
      <c r="U152" s="78"/>
      <c r="V152" s="42" t="s">
        <v>41</v>
      </c>
      <c r="W152" t="e">
        <f ca="1">IF(AND($C152="S",$U152&gt;0),IF(ISBLANK($V152),"RA",LEFT($V152,2)),"")</f>
        <v>#REF!</v>
      </c>
      <c r="X152" s="43" t="e">
        <f ca="1">IF($C152="S",IF($W152="CP",$U152,IF($W152="RA",(($U152)*[1]QCI!$AA$3),0)),SomaAgrup)</f>
        <v>#REF!</v>
      </c>
      <c r="Y152" s="44" t="e">
        <f ca="1">IF($C152="S",IF($W152="OU",ROUND($U152,2),0),SomaAgrup)</f>
        <v>#REF!</v>
      </c>
    </row>
    <row r="153" spans="1:25" ht="30" x14ac:dyDescent="0.25">
      <c r="A153" t="e">
        <f t="shared" si="26"/>
        <v>#REF!</v>
      </c>
      <c r="B153" t="e">
        <f t="shared" ca="1" si="19"/>
        <v>#REF!</v>
      </c>
      <c r="C153" t="e">
        <f t="shared" ca="1" si="20"/>
        <v>#REF!</v>
      </c>
      <c r="D153" t="e">
        <f t="shared" ca="1" si="21"/>
        <v>#REF!</v>
      </c>
      <c r="E153" t="e">
        <f ca="1">IF($C153=1,OFFSET(E153,-1,0)+MAX(1,COUNTIF([1]QCI!$A$13:$A$24,OFFSET([1]ORÇAMENTO!E156,-1,0))),OFFSET(E153,-1,0))</f>
        <v>#REF!</v>
      </c>
      <c r="F153" t="e">
        <f t="shared" ca="1" si="22"/>
        <v>#REF!</v>
      </c>
      <c r="G153" t="e">
        <f t="shared" ca="1" si="23"/>
        <v>#REF!</v>
      </c>
      <c r="H153" t="e">
        <f t="shared" ca="1" si="24"/>
        <v>#REF!</v>
      </c>
      <c r="I153" t="e">
        <f ca="1">IF(AND($C153&lt;=4,$C153&lt;&gt;0),0,IF(AND($C153="S",$U153&gt;0),OFFSET(I153,-1,0)+1,OFFSET(I153,-1,0)))</f>
        <v>#REF!</v>
      </c>
      <c r="J153" t="e">
        <f t="shared" ca="1" si="25"/>
        <v>#REF!</v>
      </c>
      <c r="K153" t="e">
        <f ca="1">IF(OR($C153="S",$C153=0),0,MATCH(OFFSET($D153,0,$C153)+IF($C153&lt;&gt;1,1,COUNTIF([1]QCI!$A$13:$A$24,[1]ORÇAMENTO!E156)),OFFSET($D153,1,$C153,ROW($C$169)-ROW($C153)),0))</f>
        <v>#REF!</v>
      </c>
      <c r="L153" s="33" t="s">
        <v>296</v>
      </c>
      <c r="M153" s="34" t="s">
        <v>48</v>
      </c>
      <c r="N153" s="35" t="s">
        <v>138</v>
      </c>
      <c r="O153" s="36" t="s">
        <v>390</v>
      </c>
      <c r="P153" s="37" t="s">
        <v>331</v>
      </c>
      <c r="Q153" s="38">
        <v>5.59</v>
      </c>
      <c r="R153" s="39"/>
      <c r="S153" s="40" t="s">
        <v>10</v>
      </c>
      <c r="T153" s="38"/>
      <c r="U153" s="41"/>
      <c r="V153" s="42" t="s">
        <v>41</v>
      </c>
      <c r="W153" t="e">
        <f ca="1">IF(AND($C153="S",$U153&gt;0),IF(ISBLANK($V153),"RA",LEFT($V153,2)),"")</f>
        <v>#REF!</v>
      </c>
      <c r="X153" s="43" t="e">
        <f ca="1">IF($C153="S",IF($W153="CP",$U153,IF($W153="RA",(($U153)*[1]QCI!$AA$3),0)),SomaAgrup)</f>
        <v>#REF!</v>
      </c>
      <c r="Y153" s="44" t="e">
        <f ca="1">IF($C153="S",IF($W153="OU",ROUND($U153,2),0),SomaAgrup)</f>
        <v>#REF!</v>
      </c>
    </row>
    <row r="154" spans="1:25" ht="30" x14ac:dyDescent="0.25">
      <c r="A154" t="e">
        <f t="shared" si="26"/>
        <v>#REF!</v>
      </c>
      <c r="B154" t="e">
        <f t="shared" ca="1" si="19"/>
        <v>#REF!</v>
      </c>
      <c r="C154" t="e">
        <f t="shared" ca="1" si="20"/>
        <v>#REF!</v>
      </c>
      <c r="D154" t="e">
        <f t="shared" ca="1" si="21"/>
        <v>#REF!</v>
      </c>
      <c r="E154" t="e">
        <f ca="1">IF($C154=1,OFFSET(E154,-1,0)+MAX(1,COUNTIF([1]QCI!$A$13:$A$24,OFFSET([1]ORÇAMENTO!E157,-1,0))),OFFSET(E154,-1,0))</f>
        <v>#REF!</v>
      </c>
      <c r="F154" t="e">
        <f t="shared" ca="1" si="22"/>
        <v>#REF!</v>
      </c>
      <c r="G154" t="e">
        <f t="shared" ca="1" si="23"/>
        <v>#REF!</v>
      </c>
      <c r="H154" t="e">
        <f t="shared" ca="1" si="24"/>
        <v>#REF!</v>
      </c>
      <c r="I154" t="e">
        <f ca="1">IF(AND($C154&lt;=4,$C154&lt;&gt;0),0,IF(AND($C154="S",$U154&gt;0),OFFSET(I154,-1,0)+1,OFFSET(I154,-1,0)))</f>
        <v>#REF!</v>
      </c>
      <c r="J154" t="e">
        <f t="shared" ca="1" si="25"/>
        <v>#REF!</v>
      </c>
      <c r="K154" t="e">
        <f ca="1">IF(OR($C154="S",$C154=0),0,MATCH(OFFSET($D154,0,$C154)+IF($C154&lt;&gt;1,1,COUNTIF([1]QCI!$A$13:$A$24,[1]ORÇAMENTO!E157)),OFFSET($D154,1,$C154,ROW($C$169)-ROW($C154)),0))</f>
        <v>#REF!</v>
      </c>
      <c r="L154" s="33" t="s">
        <v>297</v>
      </c>
      <c r="M154" s="34" t="s">
        <v>40</v>
      </c>
      <c r="N154" s="35" t="s">
        <v>63</v>
      </c>
      <c r="O154" s="36" t="s">
        <v>328</v>
      </c>
      <c r="P154" s="37" t="s">
        <v>329</v>
      </c>
      <c r="Q154" s="38">
        <v>180.83</v>
      </c>
      <c r="R154" s="39"/>
      <c r="S154" s="40" t="s">
        <v>10</v>
      </c>
      <c r="T154" s="38"/>
      <c r="U154" s="41"/>
      <c r="V154" s="42" t="s">
        <v>41</v>
      </c>
      <c r="W154" t="e">
        <f ca="1">IF(AND($C154="S",$U154&gt;0),IF(ISBLANK($V154),"RA",LEFT($V154,2)),"")</f>
        <v>#REF!</v>
      </c>
      <c r="X154" s="43" t="e">
        <f ca="1">IF($C154="S",IF($W154="CP",$U154,IF($W154="RA",(($U154)*[1]QCI!$AA$3),0)),SomaAgrup)</f>
        <v>#REF!</v>
      </c>
      <c r="Y154" s="44" t="e">
        <f ca="1">IF($C154="S",IF($W154="OU",ROUND($U154,2),0),SomaAgrup)</f>
        <v>#REF!</v>
      </c>
    </row>
    <row r="155" spans="1:25" ht="60" x14ac:dyDescent="0.25">
      <c r="A155" t="e">
        <f>CHOOSE(1+LOG(1+2*(ORÇAMENTO.Nivel="Meta")+4*(ORÇAMENTO.Nivel="Nível 2")+8*(ORÇAMENTO.Nivel="Nível 3")+16*(ORÇAMENTO.Nivel="Nível 4")+32*(ORÇAMENTO.Nivel="Serviço"),2),0,1,2,3,4,"S")</f>
        <v>#REF!</v>
      </c>
      <c r="B155" t="e">
        <f ca="1">IF(OR(C155="s",C155=0),OFFSET(B155,-1,0),C155)</f>
        <v>#REF!</v>
      </c>
      <c r="C155" t="e">
        <f ca="1">IF(OFFSET(C155,-1,0)="L",1,IF(OFFSET(C155,-1,0)=1,2,IF(OR(A155="s",A155=0),"S",IF(AND(OFFSET(C155,-1,0)=2,A155=4),3,IF(AND(OR(OFFSET(C155,-1,0)="s",OFFSET(C155,-1,0)=0),A155&lt;&gt;"s",A155&gt;OFFSET(B155,-1,0)),OFFSET(B155,-1,0),A155)))))</f>
        <v>#REF!</v>
      </c>
      <c r="D155" t="e">
        <f ca="1">IF(OR(C155="S",C155=0),0,IF(ISERROR(K155),J155,SMALL(J155:K155,1)))</f>
        <v>#REF!</v>
      </c>
      <c r="E155" t="e">
        <f ca="1">IF($C155=1,OFFSET(E155,-1,0)+MAX(1,COUNTIF([1]QCI!$A$13:$A$24,OFFSET([1]ORÇAMENTO!E158,-1,0))),OFFSET(E155,-1,0))</f>
        <v>#REF!</v>
      </c>
      <c r="F155" t="e">
        <f ca="1">IF($C155=1,0,IF($C155=2,OFFSET(F155,-1,0)+1,OFFSET(F155,-1,0)))</f>
        <v>#REF!</v>
      </c>
      <c r="G155" t="e">
        <f ca="1">IF(AND($C155&lt;=2,$C155&lt;&gt;0),0,IF($C155=3,OFFSET(G155,-1,0)+1,OFFSET(G155,-1,0)))</f>
        <v>#REF!</v>
      </c>
      <c r="H155" t="e">
        <f ca="1">IF(AND($C155&lt;=3,$C155&lt;&gt;0),0,IF($C155=4,OFFSET(H155,-1,0)+1,OFFSET(H155,-1,0)))</f>
        <v>#REF!</v>
      </c>
      <c r="I155" t="e">
        <f ca="1">IF(AND($C155&lt;=4,$C155&lt;&gt;0),0,IF(AND($C155="S",$U155&gt;0),OFFSET(I155,-1,0)+1,OFFSET(I155,-1,0)))</f>
        <v>#REF!</v>
      </c>
      <c r="J155" t="e">
        <f ca="1">IF(OR($C155="S",$C155=0),0,MATCH(0,OFFSET($D155,1,$C155,ROW($C$169)-ROW($C155)),0))</f>
        <v>#REF!</v>
      </c>
      <c r="K155" t="e">
        <f ca="1">IF(OR($C155="S",$C155=0),0,MATCH(OFFSET($D155,0,$C155)+IF($C155&lt;&gt;1,1,COUNTIF([1]QCI!$A$13:$A$24,[1]ORÇAMENTO!E158)),OFFSET($D155,1,$C155,ROW($C$169)-ROW($C155)),0))</f>
        <v>#REF!</v>
      </c>
      <c r="L155" s="33" t="s">
        <v>298</v>
      </c>
      <c r="M155" s="34" t="s">
        <v>40</v>
      </c>
      <c r="N155" s="35" t="s">
        <v>64</v>
      </c>
      <c r="O155" s="36" t="s">
        <v>330</v>
      </c>
      <c r="P155" s="37" t="s">
        <v>331</v>
      </c>
      <c r="Q155" s="38">
        <v>6.88</v>
      </c>
      <c r="R155" s="39"/>
      <c r="S155" s="40" t="s">
        <v>10</v>
      </c>
      <c r="T155" s="38"/>
      <c r="U155" s="41"/>
      <c r="V155" s="42" t="s">
        <v>41</v>
      </c>
      <c r="W155" t="e">
        <f ca="1">IF(AND($C155="S",$U155&gt;0),IF(ISBLANK($V155),"RA",LEFT($V155,2)),"")</f>
        <v>#REF!</v>
      </c>
      <c r="X155" s="43" t="e">
        <f ca="1">IF($C155="S",IF($W155="CP",$U155,IF($W155="RA",(($U155)*[1]QCI!$AA$3),0)),SomaAgrup)</f>
        <v>#REF!</v>
      </c>
      <c r="Y155" s="44" t="e">
        <f ca="1">IF($C155="S",IF($W155="OU",ROUND($U155,2),0),SomaAgrup)</f>
        <v>#REF!</v>
      </c>
    </row>
    <row r="156" spans="1:25" ht="30" x14ac:dyDescent="0.25">
      <c r="A156" t="e">
        <f t="shared" si="26"/>
        <v>#REF!</v>
      </c>
      <c r="B156" t="e">
        <f t="shared" ca="1" si="19"/>
        <v>#REF!</v>
      </c>
      <c r="C156" t="e">
        <f t="shared" ca="1" si="20"/>
        <v>#REF!</v>
      </c>
      <c r="D156" t="e">
        <f t="shared" ca="1" si="21"/>
        <v>#REF!</v>
      </c>
      <c r="E156" t="e">
        <f ca="1">IF($C156=1,OFFSET(E156,-1,0)+MAX(1,COUNTIF([1]QCI!$A$13:$A$24,OFFSET([1]ORÇAMENTO!E159,-1,0))),OFFSET(E156,-1,0))</f>
        <v>#REF!</v>
      </c>
      <c r="F156" t="e">
        <f t="shared" ca="1" si="22"/>
        <v>#REF!</v>
      </c>
      <c r="G156" t="e">
        <f t="shared" ca="1" si="23"/>
        <v>#REF!</v>
      </c>
      <c r="H156" t="e">
        <f t="shared" ca="1" si="24"/>
        <v>#REF!</v>
      </c>
      <c r="I156" t="e">
        <f ca="1">IF(AND($C156&lt;=4,$C156&lt;&gt;0),0,IF(AND($C156="S",$U156&gt;0),OFFSET(I156,-1,0)+1,OFFSET(I156,-1,0)))</f>
        <v>#REF!</v>
      </c>
      <c r="J156" t="e">
        <f t="shared" ca="1" si="25"/>
        <v>#REF!</v>
      </c>
      <c r="K156" t="e">
        <f ca="1">IF(OR($C156="S",$C156=0),0,MATCH(OFFSET($D156,0,$C156)+IF($C156&lt;&gt;1,1,COUNTIF([1]QCI!$A$13:$A$24,[1]ORÇAMENTO!E159)),OFFSET($D156,1,$C156,ROW($C$169)-ROW($C156)),0))</f>
        <v>#REF!</v>
      </c>
      <c r="L156" s="33" t="s">
        <v>299</v>
      </c>
      <c r="M156" s="34" t="s">
        <v>48</v>
      </c>
      <c r="N156" s="35" t="s">
        <v>139</v>
      </c>
      <c r="O156" s="36" t="s">
        <v>391</v>
      </c>
      <c r="P156" s="37" t="s">
        <v>331</v>
      </c>
      <c r="Q156" s="38">
        <v>5.59</v>
      </c>
      <c r="R156" s="39"/>
      <c r="S156" s="40" t="s">
        <v>10</v>
      </c>
      <c r="T156" s="38"/>
      <c r="U156" s="41"/>
      <c r="V156" s="42" t="s">
        <v>41</v>
      </c>
      <c r="W156" t="e">
        <f ca="1">IF(AND($C156="S",$U156&gt;0),IF(ISBLANK($V156),"RA",LEFT($V156,2)),"")</f>
        <v>#REF!</v>
      </c>
      <c r="X156" s="43" t="e">
        <f ca="1">IF($C156="S",IF($W156="CP",$U156,IF($W156="RA",(($U156)*[1]QCI!$AA$3),0)),SomaAgrup)</f>
        <v>#REF!</v>
      </c>
      <c r="Y156" s="44" t="e">
        <f ca="1">IF($C156="S",IF($W156="OU",ROUND($U156,2),0),SomaAgrup)</f>
        <v>#REF!</v>
      </c>
    </row>
    <row r="157" spans="1:25" x14ac:dyDescent="0.25">
      <c r="A157" t="e">
        <f t="shared" si="26"/>
        <v>#REF!</v>
      </c>
      <c r="B157" t="e">
        <f t="shared" ca="1" si="19"/>
        <v>#REF!</v>
      </c>
      <c r="C157" t="e">
        <f t="shared" ca="1" si="20"/>
        <v>#REF!</v>
      </c>
      <c r="D157" t="e">
        <f t="shared" ca="1" si="21"/>
        <v>#REF!</v>
      </c>
      <c r="E157" t="e">
        <f ca="1">IF($C157=1,OFFSET(E157,-1,0)+MAX(1,COUNTIF([1]QCI!$A$13:$A$24,OFFSET([1]ORÇAMENTO!E160,-1,0))),OFFSET(E157,-1,0))</f>
        <v>#REF!</v>
      </c>
      <c r="F157" t="e">
        <f t="shared" ca="1" si="22"/>
        <v>#REF!</v>
      </c>
      <c r="G157" t="e">
        <f t="shared" ca="1" si="23"/>
        <v>#REF!</v>
      </c>
      <c r="H157" t="e">
        <f t="shared" ca="1" si="24"/>
        <v>#REF!</v>
      </c>
      <c r="I157" t="e">
        <f ca="1">IF(AND($C157&lt;=4,$C157&lt;&gt;0),0,IF(AND($C157="S",$U157&gt;0),OFFSET(I157,-1,0)+1,OFFSET(I157,-1,0)))</f>
        <v>#REF!</v>
      </c>
      <c r="J157" t="e">
        <f t="shared" ca="1" si="25"/>
        <v>#REF!</v>
      </c>
      <c r="K157" t="e">
        <f ca="1">IF(OR($C157="S",$C157=0),0,MATCH(OFFSET($D157,0,$C157)+IF($C157&lt;&gt;1,1,COUNTIF([1]QCI!$A$13:$A$24,[1]ORÇAMENTO!E160)),OFFSET($D157,1,$C157,ROW($C$169)-ROW($C157)),0))</f>
        <v>#REF!</v>
      </c>
      <c r="L157" s="33" t="s">
        <v>300</v>
      </c>
      <c r="M157" s="34" t="s">
        <v>48</v>
      </c>
      <c r="N157" s="35" t="s">
        <v>140</v>
      </c>
      <c r="O157" s="36" t="s">
        <v>392</v>
      </c>
      <c r="P157" s="37" t="s">
        <v>331</v>
      </c>
      <c r="Q157" s="38">
        <v>25.21</v>
      </c>
      <c r="R157" s="39"/>
      <c r="S157" s="40" t="s">
        <v>10</v>
      </c>
      <c r="T157" s="38"/>
      <c r="U157" s="41"/>
      <c r="V157" s="42" t="s">
        <v>41</v>
      </c>
      <c r="W157" t="e">
        <f ca="1">IF(AND($C157="S",$U157&gt;0),IF(ISBLANK($V157),"RA",LEFT($V157,2)),"")</f>
        <v>#REF!</v>
      </c>
      <c r="X157" s="43" t="e">
        <f ca="1">IF($C157="S",IF($W157="CP",$U157,IF($W157="RA",(($U157)*[1]QCI!$AA$3),0)),SomaAgrup)</f>
        <v>#REF!</v>
      </c>
      <c r="Y157" s="44" t="e">
        <f ca="1">IF($C157="S",IF($W157="OU",ROUND($U157,2),0),SomaAgrup)</f>
        <v>#REF!</v>
      </c>
    </row>
    <row r="158" spans="1:25" ht="30" x14ac:dyDescent="0.25">
      <c r="A158" t="e">
        <f t="shared" si="26"/>
        <v>#REF!</v>
      </c>
      <c r="B158" t="e">
        <f t="shared" ca="1" si="19"/>
        <v>#REF!</v>
      </c>
      <c r="C158" t="e">
        <f t="shared" ca="1" si="20"/>
        <v>#REF!</v>
      </c>
      <c r="D158" t="e">
        <f t="shared" ca="1" si="21"/>
        <v>#REF!</v>
      </c>
      <c r="E158" t="e">
        <f ca="1">IF($C158=1,OFFSET(E158,-1,0)+MAX(1,COUNTIF([1]QCI!$A$13:$A$24,OFFSET([1]ORÇAMENTO!E161,-1,0))),OFFSET(E158,-1,0))</f>
        <v>#REF!</v>
      </c>
      <c r="F158" t="e">
        <f t="shared" ca="1" si="22"/>
        <v>#REF!</v>
      </c>
      <c r="G158" t="e">
        <f t="shared" ca="1" si="23"/>
        <v>#REF!</v>
      </c>
      <c r="H158" t="e">
        <f t="shared" ca="1" si="24"/>
        <v>#REF!</v>
      </c>
      <c r="I158" t="e">
        <f ca="1">IF(AND($C158&lt;=4,$C158&lt;&gt;0),0,IF(AND($C158="S",$U158&gt;0),OFFSET(I158,-1,0)+1,OFFSET(I158,-1,0)))</f>
        <v>#REF!</v>
      </c>
      <c r="J158" t="e">
        <f t="shared" ca="1" si="25"/>
        <v>#REF!</v>
      </c>
      <c r="K158" t="e">
        <f ca="1">IF(OR($C158="S",$C158=0),0,MATCH(OFFSET($D158,0,$C158)+IF($C158&lt;&gt;1,1,COUNTIF([1]QCI!$A$13:$A$24,[1]ORÇAMENTO!E161)),OFFSET($D158,1,$C158,ROW($C$169)-ROW($C158)),0))</f>
        <v>#REF!</v>
      </c>
      <c r="L158" s="33" t="s">
        <v>301</v>
      </c>
      <c r="M158" s="34" t="s">
        <v>48</v>
      </c>
      <c r="N158" s="35" t="s">
        <v>141</v>
      </c>
      <c r="O158" s="36" t="s">
        <v>393</v>
      </c>
      <c r="P158" s="37" t="s">
        <v>320</v>
      </c>
      <c r="Q158" s="38">
        <v>111.76</v>
      </c>
      <c r="R158" s="39"/>
      <c r="S158" s="40" t="s">
        <v>10</v>
      </c>
      <c r="T158" s="38"/>
      <c r="U158" s="41"/>
      <c r="V158" s="42" t="s">
        <v>41</v>
      </c>
      <c r="W158" t="e">
        <f ca="1">IF(AND($C158="S",$U158&gt;0),IF(ISBLANK($V158),"RA",LEFT($V158,2)),"")</f>
        <v>#REF!</v>
      </c>
      <c r="X158" s="43" t="e">
        <f ca="1">IF($C158="S",IF($W158="CP",$U158,IF($W158="RA",(($U158)*[1]QCI!$AA$3),0)),SomaAgrup)</f>
        <v>#REF!</v>
      </c>
      <c r="Y158" s="44" t="e">
        <f ca="1">IF($C158="S",IF($W158="OU",ROUND($U158,2),0),SomaAgrup)</f>
        <v>#REF!</v>
      </c>
    </row>
    <row r="159" spans="1:25" x14ac:dyDescent="0.25">
      <c r="A159" t="e">
        <f t="shared" si="26"/>
        <v>#REF!</v>
      </c>
      <c r="B159" t="e">
        <f t="shared" ca="1" si="19"/>
        <v>#REF!</v>
      </c>
      <c r="C159" t="e">
        <f t="shared" ca="1" si="20"/>
        <v>#REF!</v>
      </c>
      <c r="D159" t="e">
        <f t="shared" ca="1" si="21"/>
        <v>#REF!</v>
      </c>
      <c r="E159" t="e">
        <f ca="1">IF($C159=1,OFFSET(E159,-1,0)+MAX(1,COUNTIF([1]QCI!$A$13:$A$24,OFFSET([1]ORÇAMENTO!E162,-1,0))),OFFSET(E159,-1,0))</f>
        <v>#REF!</v>
      </c>
      <c r="F159" t="e">
        <f t="shared" ca="1" si="22"/>
        <v>#REF!</v>
      </c>
      <c r="G159" t="e">
        <f t="shared" ca="1" si="23"/>
        <v>#REF!</v>
      </c>
      <c r="H159" t="e">
        <f t="shared" ca="1" si="24"/>
        <v>#REF!</v>
      </c>
      <c r="I159" t="e">
        <f ca="1">IF(AND($C159&lt;=4,$C159&lt;&gt;0),0,IF(AND($C159="S",$U159&gt;0),OFFSET(I159,-1,0)+1,OFFSET(I159,-1,0)))</f>
        <v>#REF!</v>
      </c>
      <c r="J159" t="e">
        <f t="shared" ca="1" si="25"/>
        <v>#REF!</v>
      </c>
      <c r="K159" t="e">
        <f ca="1">IF(OR($C159="S",$C159=0),0,MATCH(OFFSET($D159,0,$C159)+IF($C159&lt;&gt;1,1,COUNTIF([1]QCI!$A$13:$A$24,[1]ORÇAMENTO!E162)),OFFSET($D159,1,$C159,ROW($C$169)-ROW($C159)),0))</f>
        <v>#REF!</v>
      </c>
      <c r="L159" s="70" t="s">
        <v>302</v>
      </c>
      <c r="M159" s="71" t="s">
        <v>40</v>
      </c>
      <c r="N159" s="72"/>
      <c r="O159" s="73" t="s">
        <v>142</v>
      </c>
      <c r="P159" s="74" t="s">
        <v>316</v>
      </c>
      <c r="Q159" s="75">
        <v>0</v>
      </c>
      <c r="R159" s="76"/>
      <c r="S159" s="77" t="s">
        <v>10</v>
      </c>
      <c r="T159" s="75"/>
      <c r="U159" s="78"/>
      <c r="V159" s="42" t="s">
        <v>41</v>
      </c>
      <c r="W159" t="e">
        <f ca="1">IF(AND($C159="S",$U159&gt;0),IF(ISBLANK($V159),"RA",LEFT($V159,2)),"")</f>
        <v>#REF!</v>
      </c>
      <c r="X159" s="43" t="e">
        <f ca="1">IF($C159="S",IF($W159="CP",$U159,IF($W159="RA",(($U159)*[1]QCI!$AA$3),0)),SomaAgrup)</f>
        <v>#REF!</v>
      </c>
      <c r="Y159" s="44" t="e">
        <f ca="1">IF($C159="S",IF($W159="OU",ROUND($U159,2),0),SomaAgrup)</f>
        <v>#REF!</v>
      </c>
    </row>
    <row r="160" spans="1:25" ht="30" x14ac:dyDescent="0.25">
      <c r="A160" t="e">
        <f t="shared" si="26"/>
        <v>#REF!</v>
      </c>
      <c r="B160" t="e">
        <f t="shared" ca="1" si="19"/>
        <v>#REF!</v>
      </c>
      <c r="C160" t="e">
        <f t="shared" ca="1" si="20"/>
        <v>#REF!</v>
      </c>
      <c r="D160" t="e">
        <f t="shared" ca="1" si="21"/>
        <v>#REF!</v>
      </c>
      <c r="E160" t="e">
        <f ca="1">IF($C160=1,OFFSET(E160,-1,0)+MAX(1,COUNTIF([1]QCI!$A$13:$A$24,OFFSET([1]ORÇAMENTO!E163,-1,0))),OFFSET(E160,-1,0))</f>
        <v>#REF!</v>
      </c>
      <c r="F160" t="e">
        <f t="shared" ca="1" si="22"/>
        <v>#REF!</v>
      </c>
      <c r="G160" t="e">
        <f t="shared" ca="1" si="23"/>
        <v>#REF!</v>
      </c>
      <c r="H160" t="e">
        <f t="shared" ca="1" si="24"/>
        <v>#REF!</v>
      </c>
      <c r="I160" t="e">
        <f ca="1">IF(AND($C160&lt;=4,$C160&lt;&gt;0),0,IF(AND($C160="S",$U160&gt;0),OFFSET(I160,-1,0)+1,OFFSET(I160,-1,0)))</f>
        <v>#REF!</v>
      </c>
      <c r="J160" t="e">
        <f t="shared" ca="1" si="25"/>
        <v>#REF!</v>
      </c>
      <c r="K160" t="e">
        <f ca="1">IF(OR($C160="S",$C160=0),0,MATCH(OFFSET($D160,0,$C160)+IF($C160&lt;&gt;1,1,COUNTIF([1]QCI!$A$13:$A$24,[1]ORÇAMENTO!E163)),OFFSET($D160,1,$C160,ROW($C$169)-ROW($C160)),0))</f>
        <v>#REF!</v>
      </c>
      <c r="L160" s="33" t="s">
        <v>303</v>
      </c>
      <c r="M160" s="34" t="s">
        <v>48</v>
      </c>
      <c r="N160" s="35" t="s">
        <v>138</v>
      </c>
      <c r="O160" s="36" t="s">
        <v>390</v>
      </c>
      <c r="P160" s="37" t="s">
        <v>331</v>
      </c>
      <c r="Q160" s="38">
        <v>1.57</v>
      </c>
      <c r="R160" s="39"/>
      <c r="S160" s="40" t="s">
        <v>10</v>
      </c>
      <c r="T160" s="38"/>
      <c r="U160" s="41"/>
      <c r="V160" s="42" t="s">
        <v>41</v>
      </c>
      <c r="W160" t="e">
        <f ca="1">IF(AND($C160="S",$U160&gt;0),IF(ISBLANK($V160),"RA",LEFT($V160,2)),"")</f>
        <v>#REF!</v>
      </c>
      <c r="X160" s="43" t="e">
        <f ca="1">IF($C160="S",IF($W160="CP",$U160,IF($W160="RA",(($U160)*[1]QCI!$AA$3),0)),SomaAgrup)</f>
        <v>#REF!</v>
      </c>
      <c r="Y160" s="44" t="e">
        <f ca="1">IF($C160="S",IF($W160="OU",ROUND($U160,2),0),SomaAgrup)</f>
        <v>#REF!</v>
      </c>
    </row>
    <row r="161" spans="1:25" ht="30" x14ac:dyDescent="0.25">
      <c r="A161" t="e">
        <f t="shared" si="26"/>
        <v>#REF!</v>
      </c>
      <c r="B161" t="e">
        <f t="shared" ca="1" si="19"/>
        <v>#REF!</v>
      </c>
      <c r="C161" t="e">
        <f t="shared" ca="1" si="20"/>
        <v>#REF!</v>
      </c>
      <c r="D161" t="e">
        <f t="shared" ca="1" si="21"/>
        <v>#REF!</v>
      </c>
      <c r="E161" t="e">
        <f ca="1">IF($C161=1,OFFSET(E161,-1,0)+MAX(1,COUNTIF([1]QCI!$A$13:$A$24,OFFSET([1]ORÇAMENTO!E164,-1,0))),OFFSET(E161,-1,0))</f>
        <v>#REF!</v>
      </c>
      <c r="F161" t="e">
        <f t="shared" ca="1" si="22"/>
        <v>#REF!</v>
      </c>
      <c r="G161" t="e">
        <f t="shared" ca="1" si="23"/>
        <v>#REF!</v>
      </c>
      <c r="H161" t="e">
        <f t="shared" ca="1" si="24"/>
        <v>#REF!</v>
      </c>
      <c r="I161" t="e">
        <f ca="1">IF(AND($C161&lt;=4,$C161&lt;&gt;0),0,IF(AND($C161="S",$U161&gt;0),OFFSET(I161,-1,0)+1,OFFSET(I161,-1,0)))</f>
        <v>#REF!</v>
      </c>
      <c r="J161" t="e">
        <f t="shared" ca="1" si="25"/>
        <v>#REF!</v>
      </c>
      <c r="K161" t="e">
        <f ca="1">IF(OR($C161="S",$C161=0),0,MATCH(OFFSET($D161,0,$C161)+IF($C161&lt;&gt;1,1,COUNTIF([1]QCI!$A$13:$A$24,[1]ORÇAMENTO!E164)),OFFSET($D161,1,$C161,ROW($C$169)-ROW($C161)),0))</f>
        <v>#REF!</v>
      </c>
      <c r="L161" s="33" t="s">
        <v>304</v>
      </c>
      <c r="M161" s="34" t="s">
        <v>40</v>
      </c>
      <c r="N161" s="35" t="s">
        <v>63</v>
      </c>
      <c r="O161" s="36" t="s">
        <v>328</v>
      </c>
      <c r="P161" s="37" t="s">
        <v>329</v>
      </c>
      <c r="Q161" s="38">
        <v>50.72</v>
      </c>
      <c r="R161" s="39"/>
      <c r="S161" s="40" t="s">
        <v>10</v>
      </c>
      <c r="T161" s="38"/>
      <c r="U161" s="41"/>
      <c r="V161" s="42" t="s">
        <v>41</v>
      </c>
      <c r="W161" t="e">
        <f ca="1">IF(AND($C161="S",$U161&gt;0),IF(ISBLANK($V161),"RA",LEFT($V161,2)),"")</f>
        <v>#REF!</v>
      </c>
      <c r="X161" s="43" t="e">
        <f ca="1">IF($C161="S",IF($W161="CP",$U161,IF($W161="RA",(($U161)*[1]QCI!$AA$3),0)),SomaAgrup)</f>
        <v>#REF!</v>
      </c>
      <c r="Y161" s="44" t="e">
        <f ca="1">IF($C161="S",IF($W161="OU",ROUND($U161,2),0),SomaAgrup)</f>
        <v>#REF!</v>
      </c>
    </row>
    <row r="162" spans="1:25" ht="60" x14ac:dyDescent="0.25">
      <c r="A162" t="e">
        <f>CHOOSE(1+LOG(1+2*(ORÇAMENTO.Nivel="Meta")+4*(ORÇAMENTO.Nivel="Nível 2")+8*(ORÇAMENTO.Nivel="Nível 3")+16*(ORÇAMENTO.Nivel="Nível 4")+32*(ORÇAMENTO.Nivel="Serviço"),2),0,1,2,3,4,"S")</f>
        <v>#REF!</v>
      </c>
      <c r="B162" t="e">
        <f ca="1">IF(OR(C162="s",C162=0),OFFSET(B162,-1,0),C162)</f>
        <v>#REF!</v>
      </c>
      <c r="C162" t="e">
        <f ca="1">IF(OFFSET(C162,-1,0)="L",1,IF(OFFSET(C162,-1,0)=1,2,IF(OR(A162="s",A162=0),"S",IF(AND(OFFSET(C162,-1,0)=2,A162=4),3,IF(AND(OR(OFFSET(C162,-1,0)="s",OFFSET(C162,-1,0)=0),A162&lt;&gt;"s",A162&gt;OFFSET(B162,-1,0)),OFFSET(B162,-1,0),A162)))))</f>
        <v>#REF!</v>
      </c>
      <c r="D162" t="e">
        <f ca="1">IF(OR(C162="S",C162=0),0,IF(ISERROR(K162),J162,SMALL(J162:K162,1)))</f>
        <v>#REF!</v>
      </c>
      <c r="E162" t="e">
        <f ca="1">IF($C162=1,OFFSET(E162,-1,0)+MAX(1,COUNTIF([1]QCI!$A$13:$A$24,OFFSET([1]ORÇAMENTO!E165,-1,0))),OFFSET(E162,-1,0))</f>
        <v>#REF!</v>
      </c>
      <c r="F162" t="e">
        <f ca="1">IF($C162=1,0,IF($C162=2,OFFSET(F162,-1,0)+1,OFFSET(F162,-1,0)))</f>
        <v>#REF!</v>
      </c>
      <c r="G162" t="e">
        <f ca="1">IF(AND($C162&lt;=2,$C162&lt;&gt;0),0,IF($C162=3,OFFSET(G162,-1,0)+1,OFFSET(G162,-1,0)))</f>
        <v>#REF!</v>
      </c>
      <c r="H162" t="e">
        <f ca="1">IF(AND($C162&lt;=3,$C162&lt;&gt;0),0,IF($C162=4,OFFSET(H162,-1,0)+1,OFFSET(H162,-1,0)))</f>
        <v>#REF!</v>
      </c>
      <c r="I162" t="e">
        <f ca="1">IF(AND($C162&lt;=4,$C162&lt;&gt;0),0,IF(AND($C162="S",$U162&gt;0),OFFSET(I162,-1,0)+1,OFFSET(I162,-1,0)))</f>
        <v>#REF!</v>
      </c>
      <c r="J162" t="e">
        <f ca="1">IF(OR($C162="S",$C162=0),0,MATCH(0,OFFSET($D162,1,$C162,ROW($C$169)-ROW($C162)),0))</f>
        <v>#REF!</v>
      </c>
      <c r="K162" t="e">
        <f ca="1">IF(OR($C162="S",$C162=0),0,MATCH(OFFSET($D162,0,$C162)+IF($C162&lt;&gt;1,1,COUNTIF([1]QCI!$A$13:$A$24,[1]ORÇAMENTO!E165)),OFFSET($D162,1,$C162,ROW($C$169)-ROW($C162)),0))</f>
        <v>#REF!</v>
      </c>
      <c r="L162" s="33" t="s">
        <v>305</v>
      </c>
      <c r="M162" s="34" t="s">
        <v>40</v>
      </c>
      <c r="N162" s="35" t="s">
        <v>64</v>
      </c>
      <c r="O162" s="36" t="s">
        <v>330</v>
      </c>
      <c r="P162" s="37" t="s">
        <v>331</v>
      </c>
      <c r="Q162" s="38">
        <v>1.93</v>
      </c>
      <c r="R162" s="39"/>
      <c r="S162" s="40" t="s">
        <v>10</v>
      </c>
      <c r="T162" s="38"/>
      <c r="U162" s="41"/>
      <c r="V162" s="42" t="s">
        <v>41</v>
      </c>
      <c r="W162" t="e">
        <f ca="1">IF(AND($C162="S",$U162&gt;0),IF(ISBLANK($V162),"RA",LEFT($V162,2)),"")</f>
        <v>#REF!</v>
      </c>
      <c r="X162" s="43" t="e">
        <f ca="1">IF($C162="S",IF($W162="CP",$U162,IF($W162="RA",(($U162)*[1]QCI!$AA$3),0)),SomaAgrup)</f>
        <v>#REF!</v>
      </c>
      <c r="Y162" s="44" t="e">
        <f ca="1">IF($C162="S",IF($W162="OU",ROUND($U162,2),0),SomaAgrup)</f>
        <v>#REF!</v>
      </c>
    </row>
    <row r="163" spans="1:25" x14ac:dyDescent="0.25">
      <c r="A163" t="e">
        <f t="shared" si="26"/>
        <v>#REF!</v>
      </c>
      <c r="B163" t="e">
        <f t="shared" ca="1" si="19"/>
        <v>#REF!</v>
      </c>
      <c r="C163" t="e">
        <f t="shared" ca="1" si="20"/>
        <v>#REF!</v>
      </c>
      <c r="D163" t="e">
        <f t="shared" ca="1" si="21"/>
        <v>#REF!</v>
      </c>
      <c r="E163" t="e">
        <f ca="1">IF($C163=1,OFFSET(E163,-1,0)+MAX(1,COUNTIF([1]QCI!$A$13:$A$24,OFFSET([1]ORÇAMENTO!E166,-1,0))),OFFSET(E163,-1,0))</f>
        <v>#REF!</v>
      </c>
      <c r="F163" t="e">
        <f t="shared" ca="1" si="22"/>
        <v>#REF!</v>
      </c>
      <c r="G163" t="e">
        <f t="shared" ca="1" si="23"/>
        <v>#REF!</v>
      </c>
      <c r="H163" t="e">
        <f t="shared" ca="1" si="24"/>
        <v>#REF!</v>
      </c>
      <c r="I163" t="e">
        <f ca="1">IF(AND($C163&lt;=4,$C163&lt;&gt;0),0,IF(AND($C163="S",$U163&gt;0),OFFSET(I163,-1,0)+1,OFFSET(I163,-1,0)))</f>
        <v>#REF!</v>
      </c>
      <c r="J163" t="e">
        <f t="shared" ca="1" si="25"/>
        <v>#REF!</v>
      </c>
      <c r="K163" t="e">
        <f ca="1">IF(OR($C163="S",$C163=0),0,MATCH(OFFSET($D163,0,$C163)+IF($C163&lt;&gt;1,1,COUNTIF([1]QCI!$A$13:$A$24,[1]ORÇAMENTO!E166)),OFFSET($D163,1,$C163,ROW($C$169)-ROW($C163)),0))</f>
        <v>#REF!</v>
      </c>
      <c r="L163" s="33" t="s">
        <v>306</v>
      </c>
      <c r="M163" s="34" t="s">
        <v>48</v>
      </c>
      <c r="N163" s="35" t="s">
        <v>143</v>
      </c>
      <c r="O163" s="36" t="s">
        <v>394</v>
      </c>
      <c r="P163" s="37" t="s">
        <v>331</v>
      </c>
      <c r="Q163" s="38">
        <v>3.14</v>
      </c>
      <c r="R163" s="39"/>
      <c r="S163" s="40" t="s">
        <v>10</v>
      </c>
      <c r="T163" s="38"/>
      <c r="U163" s="41"/>
      <c r="V163" s="42" t="s">
        <v>41</v>
      </c>
      <c r="W163" t="e">
        <f ca="1">IF(AND($C163="S",$U163&gt;0),IF(ISBLANK($V163),"RA",LEFT($V163,2)),"")</f>
        <v>#REF!</v>
      </c>
      <c r="X163" s="43" t="e">
        <f ca="1">IF($C163="S",IF($W163="CP",$U163,IF($W163="RA",(($U163)*[1]QCI!$AA$3),0)),SomaAgrup)</f>
        <v>#REF!</v>
      </c>
      <c r="Y163" s="44" t="e">
        <f ca="1">IF($C163="S",IF($W163="OU",ROUND($U163,2),0),SomaAgrup)</f>
        <v>#REF!</v>
      </c>
    </row>
    <row r="164" spans="1:25" ht="45" x14ac:dyDescent="0.25">
      <c r="A164" t="e">
        <f t="shared" si="26"/>
        <v>#REF!</v>
      </c>
      <c r="B164" t="e">
        <f t="shared" ca="1" si="19"/>
        <v>#REF!</v>
      </c>
      <c r="C164" t="e">
        <f t="shared" ca="1" si="20"/>
        <v>#REF!</v>
      </c>
      <c r="D164" t="e">
        <f t="shared" ca="1" si="21"/>
        <v>#REF!</v>
      </c>
      <c r="E164" t="e">
        <f ca="1">IF($C164=1,OFFSET(E164,-1,0)+MAX(1,COUNTIF([1]QCI!$A$13:$A$24,OFFSET([1]ORÇAMENTO!E167,-1,0))),OFFSET(E164,-1,0))</f>
        <v>#REF!</v>
      </c>
      <c r="F164" t="e">
        <f t="shared" ca="1" si="22"/>
        <v>#REF!</v>
      </c>
      <c r="G164" t="e">
        <f t="shared" ca="1" si="23"/>
        <v>#REF!</v>
      </c>
      <c r="H164" t="e">
        <f t="shared" ca="1" si="24"/>
        <v>#REF!</v>
      </c>
      <c r="I164" t="e">
        <f ca="1">IF(AND($C164&lt;=4,$C164&lt;&gt;0),0,IF(AND($C164="S",$U164&gt;0),OFFSET(I164,-1,0)+1,OFFSET(I164,-1,0)))</f>
        <v>#REF!</v>
      </c>
      <c r="J164" t="e">
        <f t="shared" ca="1" si="25"/>
        <v>#REF!</v>
      </c>
      <c r="K164" t="e">
        <f ca="1">IF(OR($C164="S",$C164=0),0,MATCH(OFFSET($D164,0,$C164)+IF($C164&lt;&gt;1,1,COUNTIF([1]QCI!$A$13:$A$24,[1]ORÇAMENTO!E167)),OFFSET($D164,1,$C164,ROW($C$169)-ROW($C164)),0))</f>
        <v>#REF!</v>
      </c>
      <c r="L164" s="33" t="s">
        <v>307</v>
      </c>
      <c r="M164" s="34" t="s">
        <v>48</v>
      </c>
      <c r="N164" s="35" t="s">
        <v>144</v>
      </c>
      <c r="O164" s="36" t="s">
        <v>395</v>
      </c>
      <c r="P164" s="37" t="s">
        <v>320</v>
      </c>
      <c r="Q164" s="38">
        <v>145.84</v>
      </c>
      <c r="R164" s="39"/>
      <c r="S164" s="40" t="s">
        <v>10</v>
      </c>
      <c r="T164" s="38"/>
      <c r="U164" s="41"/>
      <c r="V164" s="42" t="s">
        <v>41</v>
      </c>
      <c r="W164" t="e">
        <f ca="1">IF(AND($C164="S",$U164&gt;0),IF(ISBLANK($V164),"RA",LEFT($V164,2)),"")</f>
        <v>#REF!</v>
      </c>
      <c r="X164" s="43" t="e">
        <f ca="1">IF($C164="S",IF($W164="CP",$U164,IF($W164="RA",(($U164)*[1]QCI!$AA$3),0)),SomaAgrup)</f>
        <v>#REF!</v>
      </c>
      <c r="Y164" s="44" t="e">
        <f ca="1">IF($C164="S",IF($W164="OU",ROUND($U164,2),0),SomaAgrup)</f>
        <v>#REF!</v>
      </c>
    </row>
    <row r="165" spans="1:25" ht="30" x14ac:dyDescent="0.25">
      <c r="A165" t="e">
        <f t="shared" si="26"/>
        <v>#REF!</v>
      </c>
      <c r="B165" t="e">
        <f t="shared" ca="1" si="19"/>
        <v>#REF!</v>
      </c>
      <c r="C165" t="e">
        <f t="shared" ca="1" si="20"/>
        <v>#REF!</v>
      </c>
      <c r="D165" t="e">
        <f t="shared" ca="1" si="21"/>
        <v>#REF!</v>
      </c>
      <c r="E165" t="e">
        <f ca="1">IF($C165=1,OFFSET(E165,-1,0)+MAX(1,COUNTIF([1]QCI!$A$13:$A$24,OFFSET([1]ORÇAMENTO!E168,-1,0))),OFFSET(E165,-1,0))</f>
        <v>#REF!</v>
      </c>
      <c r="F165" t="e">
        <f t="shared" ca="1" si="22"/>
        <v>#REF!</v>
      </c>
      <c r="G165" t="e">
        <f t="shared" ca="1" si="23"/>
        <v>#REF!</v>
      </c>
      <c r="H165" t="e">
        <f t="shared" ca="1" si="24"/>
        <v>#REF!</v>
      </c>
      <c r="I165" t="e">
        <f ca="1">IF(AND($C165&lt;=4,$C165&lt;&gt;0),0,IF(AND($C165="S",$U165&gt;0),OFFSET(I165,-1,0)+1,OFFSET(I165,-1,0)))</f>
        <v>#REF!</v>
      </c>
      <c r="J165" t="e">
        <f t="shared" ca="1" si="25"/>
        <v>#REF!</v>
      </c>
      <c r="K165" t="e">
        <f ca="1">IF(OR($C165="S",$C165=0),0,MATCH(OFFSET($D165,0,$C165)+IF($C165&lt;&gt;1,1,COUNTIF([1]QCI!$A$13:$A$24,[1]ORÇAMENTO!E168)),OFFSET($D165,1,$C165,ROW($C$169)-ROW($C165)),0))</f>
        <v>#REF!</v>
      </c>
      <c r="L165" s="33" t="s">
        <v>308</v>
      </c>
      <c r="M165" s="34" t="s">
        <v>40</v>
      </c>
      <c r="N165" s="35" t="s">
        <v>145</v>
      </c>
      <c r="O165" s="36" t="s">
        <v>396</v>
      </c>
      <c r="P165" s="37" t="s">
        <v>331</v>
      </c>
      <c r="Q165" s="38">
        <v>4.38</v>
      </c>
      <c r="R165" s="39"/>
      <c r="S165" s="40" t="s">
        <v>10</v>
      </c>
      <c r="T165" s="38"/>
      <c r="U165" s="41"/>
      <c r="V165" s="42" t="s">
        <v>41</v>
      </c>
      <c r="W165" t="e">
        <f ca="1">IF(AND($C165="S",$U165&gt;0),IF(ISBLANK($V165),"RA",LEFT($V165,2)),"")</f>
        <v>#REF!</v>
      </c>
      <c r="X165" s="43" t="e">
        <f ca="1">IF($C165="S",IF($W165="CP",$U165,IF($W165="RA",(($U165)*[1]QCI!$AA$3),0)),SomaAgrup)</f>
        <v>#REF!</v>
      </c>
      <c r="Y165" s="44" t="e">
        <f ca="1">IF($C165="S",IF($W165="OU",ROUND($U165,2),0),SomaAgrup)</f>
        <v>#REF!</v>
      </c>
    </row>
    <row r="166" spans="1:25" x14ac:dyDescent="0.25">
      <c r="A166" t="e">
        <f t="shared" si="26"/>
        <v>#REF!</v>
      </c>
      <c r="B166" t="e">
        <f t="shared" ca="1" si="19"/>
        <v>#REF!</v>
      </c>
      <c r="C166" t="e">
        <f t="shared" ca="1" si="20"/>
        <v>#REF!</v>
      </c>
      <c r="D166" t="e">
        <f t="shared" ca="1" si="21"/>
        <v>#REF!</v>
      </c>
      <c r="E166" t="e">
        <f ca="1">IF($C166=1,OFFSET(E166,-1,0)+MAX(1,COUNTIF([1]QCI!$A$13:$A$24,OFFSET([1]ORÇAMENTO!E169,-1,0))),OFFSET(E166,-1,0))</f>
        <v>#REF!</v>
      </c>
      <c r="F166" t="e">
        <f t="shared" ca="1" si="22"/>
        <v>#REF!</v>
      </c>
      <c r="G166" t="e">
        <f t="shared" ca="1" si="23"/>
        <v>#REF!</v>
      </c>
      <c r="H166" t="e">
        <f t="shared" ca="1" si="24"/>
        <v>#REF!</v>
      </c>
      <c r="I166" t="e">
        <f ca="1">IF(AND($C166&lt;=4,$C166&lt;&gt;0),0,IF(AND($C166="S",$U166&gt;0),OFFSET(I166,-1,0)+1,OFFSET(I166,-1,0)))</f>
        <v>#REF!</v>
      </c>
      <c r="J166" t="e">
        <f t="shared" ca="1" si="25"/>
        <v>#REF!</v>
      </c>
      <c r="K166" t="e">
        <f ca="1">IF(OR($C166="S",$C166=0),0,MATCH(OFFSET($D166,0,$C166)+IF($C166&lt;&gt;1,1,COUNTIF([1]QCI!$A$13:$A$24,[1]ORÇAMENTO!E169)),OFFSET($D166,1,$C166,ROW($C$169)-ROW($C166)),0))</f>
        <v>#REF!</v>
      </c>
      <c r="L166" s="33" t="s">
        <v>309</v>
      </c>
      <c r="M166" s="34" t="s">
        <v>48</v>
      </c>
      <c r="N166" s="35" t="s">
        <v>146</v>
      </c>
      <c r="O166" s="36" t="s">
        <v>397</v>
      </c>
      <c r="P166" s="37" t="s">
        <v>398</v>
      </c>
      <c r="Q166" s="38">
        <v>16</v>
      </c>
      <c r="R166" s="39"/>
      <c r="S166" s="40" t="s">
        <v>10</v>
      </c>
      <c r="T166" s="38"/>
      <c r="U166" s="41"/>
      <c r="V166" s="42" t="s">
        <v>41</v>
      </c>
      <c r="W166" t="e">
        <f ca="1">IF(AND($C166="S",$U166&gt;0),IF(ISBLANK($V166),"RA",LEFT($V166,2)),"")</f>
        <v>#REF!</v>
      </c>
      <c r="X166" s="43" t="e">
        <f ca="1">IF($C166="S",IF($W166="CP",$U166,IF($W166="RA",(($U166)*[1]QCI!$AA$3),0)),SomaAgrup)</f>
        <v>#REF!</v>
      </c>
      <c r="Y166" s="44" t="e">
        <f ca="1">IF($C166="S",IF($W166="OU",ROUND($U166,2),0),SomaAgrup)</f>
        <v>#REF!</v>
      </c>
    </row>
    <row r="167" spans="1:25" x14ac:dyDescent="0.25">
      <c r="A167" t="e">
        <f t="shared" si="26"/>
        <v>#REF!</v>
      </c>
      <c r="B167" t="e">
        <f t="shared" ca="1" si="19"/>
        <v>#REF!</v>
      </c>
      <c r="C167" t="e">
        <f t="shared" ca="1" si="20"/>
        <v>#REF!</v>
      </c>
      <c r="D167" t="e">
        <f t="shared" ca="1" si="21"/>
        <v>#REF!</v>
      </c>
      <c r="E167" t="e">
        <f ca="1">IF($C167=1,OFFSET(E167,-1,0)+MAX(1,COUNTIF([1]QCI!$A$13:$A$24,OFFSET([1]ORÇAMENTO!E170,-1,0))),OFFSET(E167,-1,0))</f>
        <v>#REF!</v>
      </c>
      <c r="F167" t="e">
        <f t="shared" ca="1" si="22"/>
        <v>#REF!</v>
      </c>
      <c r="G167" t="e">
        <f t="shared" ca="1" si="23"/>
        <v>#REF!</v>
      </c>
      <c r="H167" t="e">
        <f t="shared" ca="1" si="24"/>
        <v>#REF!</v>
      </c>
      <c r="I167" t="e">
        <f ca="1">IF(AND($C167&lt;=4,$C167&lt;&gt;0),0,IF(AND($C167="S",$U167&gt;0),OFFSET(I167,-1,0)+1,OFFSET(I167,-1,0)))</f>
        <v>#REF!</v>
      </c>
      <c r="J167" t="e">
        <f t="shared" ca="1" si="25"/>
        <v>#REF!</v>
      </c>
      <c r="K167" t="e">
        <f ca="1">IF(OR($C167="S",$C167=0),0,MATCH(OFFSET($D167,0,$C167)+IF($C167&lt;&gt;1,1,COUNTIF([1]QCI!$A$13:$A$24,[1]ORÇAMENTO!E170)),OFFSET($D167,1,$C167,ROW($C$169)-ROW($C167)),0))</f>
        <v>#REF!</v>
      </c>
      <c r="L167" s="70" t="s">
        <v>310</v>
      </c>
      <c r="M167" s="71" t="s">
        <v>40</v>
      </c>
      <c r="N167" s="72"/>
      <c r="O167" s="73" t="s">
        <v>147</v>
      </c>
      <c r="P167" s="74" t="s">
        <v>316</v>
      </c>
      <c r="Q167" s="75">
        <v>0</v>
      </c>
      <c r="R167" s="76"/>
      <c r="S167" s="77" t="s">
        <v>10</v>
      </c>
      <c r="T167" s="75"/>
      <c r="U167" s="78"/>
      <c r="V167" s="42" t="s">
        <v>41</v>
      </c>
      <c r="W167" t="e">
        <f ca="1">IF(AND($C167="S",$U167&gt;0),IF(ISBLANK($V167),"RA",LEFT($V167,2)),"")</f>
        <v>#REF!</v>
      </c>
      <c r="X167" s="43" t="e">
        <f ca="1">IF($C167="S",IF($W167="CP",$U167,IF($W167="RA",(($U167)*[1]QCI!$AA$3),0)),SomaAgrup)</f>
        <v>#REF!</v>
      </c>
      <c r="Y167" s="44" t="e">
        <f ca="1">IF($C167="S",IF($W167="OU",ROUND($U167,2),0),SomaAgrup)</f>
        <v>#REF!</v>
      </c>
    </row>
    <row r="168" spans="1:25" x14ac:dyDescent="0.25">
      <c r="A168" t="e">
        <f t="shared" si="26"/>
        <v>#REF!</v>
      </c>
      <c r="B168" t="e">
        <f t="shared" ca="1" si="19"/>
        <v>#REF!</v>
      </c>
      <c r="C168" t="e">
        <f t="shared" ca="1" si="20"/>
        <v>#REF!</v>
      </c>
      <c r="D168" t="e">
        <f t="shared" ca="1" si="21"/>
        <v>#REF!</v>
      </c>
      <c r="E168" t="e">
        <f ca="1">IF($C168=1,OFFSET(E168,-1,0)+MAX(1,COUNTIF([1]QCI!$A$13:$A$24,OFFSET([1]ORÇAMENTO!E171,-1,0))),OFFSET(E168,-1,0))</f>
        <v>#REF!</v>
      </c>
      <c r="F168" t="e">
        <f t="shared" ca="1" si="22"/>
        <v>#REF!</v>
      </c>
      <c r="G168" t="e">
        <f t="shared" ca="1" si="23"/>
        <v>#REF!</v>
      </c>
      <c r="H168" t="e">
        <f t="shared" ca="1" si="24"/>
        <v>#REF!</v>
      </c>
      <c r="I168" t="e">
        <f ca="1">IF(AND($C168&lt;=4,$C168&lt;&gt;0),0,IF(AND($C168="S",$U168&gt;0),OFFSET(I168,-1,0)+1,OFFSET(I168,-1,0)))</f>
        <v>#REF!</v>
      </c>
      <c r="J168" t="e">
        <f t="shared" ca="1" si="25"/>
        <v>#REF!</v>
      </c>
      <c r="K168" t="e">
        <f ca="1">IF(OR($C168="S",$C168=0),0,MATCH(OFFSET($D168,0,$C168)+IF($C168&lt;&gt;1,1,COUNTIF([1]QCI!$A$13:$A$24,[1]ORÇAMENTO!E171)),OFFSET($D168,1,$C168,ROW($C$169)-ROW($C168)),0))</f>
        <v>#REF!</v>
      </c>
      <c r="L168" s="33" t="s">
        <v>311</v>
      </c>
      <c r="M168" s="34" t="s">
        <v>48</v>
      </c>
      <c r="N168" s="35" t="s">
        <v>148</v>
      </c>
      <c r="O168" s="36" t="s">
        <v>399</v>
      </c>
      <c r="P168" s="37" t="s">
        <v>318</v>
      </c>
      <c r="Q168" s="38">
        <v>1421.69</v>
      </c>
      <c r="R168" s="39"/>
      <c r="S168" s="40" t="s">
        <v>10</v>
      </c>
      <c r="T168" s="38"/>
      <c r="U168" s="41"/>
      <c r="V168" s="42" t="s">
        <v>41</v>
      </c>
      <c r="W168" t="e">
        <f ca="1">IF(AND($C168="S",$U168&gt;0),IF(ISBLANK($V168),"RA",LEFT($V168,2)),"")</f>
        <v>#REF!</v>
      </c>
      <c r="X168" s="43" t="e">
        <f ca="1">IF($C168="S",IF($W168="CP",$U168,IF($W168="RA",(($U168)*[1]QCI!$AA$3),0)),SomaAgrup)</f>
        <v>#REF!</v>
      </c>
      <c r="Y168" s="44" t="e">
        <f ca="1">IF($C168="S",IF($W168="OU",ROUND($U168,2),0),SomaAgrup)</f>
        <v>#REF!</v>
      </c>
    </row>
    <row r="169" spans="1:25" ht="5.0999999999999996" customHeight="1" x14ac:dyDescent="0.25">
      <c r="A169">
        <v>-1</v>
      </c>
      <c r="C169">
        <v>-1</v>
      </c>
      <c r="E169">
        <v>0</v>
      </c>
      <c r="F169">
        <v>0</v>
      </c>
      <c r="G169">
        <v>0</v>
      </c>
      <c r="H169">
        <v>0</v>
      </c>
      <c r="I169">
        <v>0</v>
      </c>
      <c r="L169" s="53"/>
      <c r="M169" s="55"/>
      <c r="N169" s="55"/>
      <c r="O169" s="55"/>
      <c r="P169" s="55"/>
      <c r="Q169" s="55"/>
      <c r="R169" s="55"/>
      <c r="S169" s="55"/>
      <c r="T169" s="55"/>
      <c r="U169" s="54"/>
    </row>
    <row r="171" spans="1:25" ht="30" customHeight="1" x14ac:dyDescent="0.25">
      <c r="L171" s="56"/>
      <c r="M171" s="56"/>
      <c r="N171" s="56"/>
      <c r="P171" s="57"/>
      <c r="Q171" s="57"/>
      <c r="R171" s="57"/>
      <c r="S171" s="57"/>
      <c r="T171" s="58"/>
    </row>
    <row r="172" spans="1:25" x14ac:dyDescent="0.25">
      <c r="L172" s="59" t="s">
        <v>150</v>
      </c>
      <c r="P172" s="60"/>
      <c r="Q172" s="60"/>
      <c r="R172" s="60"/>
      <c r="S172" s="60"/>
    </row>
    <row r="173" spans="1:25" x14ac:dyDescent="0.25">
      <c r="P173" s="12" t="s">
        <v>152</v>
      </c>
      <c r="Q173" s="61"/>
      <c r="S173" s="62"/>
    </row>
    <row r="174" spans="1:25" x14ac:dyDescent="0.25">
      <c r="L174" s="63"/>
      <c r="M174" s="63"/>
      <c r="N174" s="63"/>
      <c r="P174" s="12" t="s">
        <v>153</v>
      </c>
      <c r="Q174" s="61"/>
      <c r="R174" s="62"/>
      <c r="S174" s="62"/>
    </row>
    <row r="175" spans="1:25" x14ac:dyDescent="0.25">
      <c r="L175" s="64" t="s">
        <v>154</v>
      </c>
      <c r="M175" s="65"/>
      <c r="N175" s="65"/>
      <c r="P175" s="12" t="s">
        <v>155</v>
      </c>
      <c r="Q175" s="61"/>
      <c r="R175" s="62"/>
      <c r="S175" s="62"/>
    </row>
  </sheetData>
  <mergeCells count="14">
    <mergeCell ref="L174:N174"/>
    <mergeCell ref="L12:O12"/>
    <mergeCell ref="L171:N171"/>
    <mergeCell ref="F8:K8"/>
    <mergeCell ref="L8:M8"/>
    <mergeCell ref="P8:R8"/>
    <mergeCell ref="V8:V9"/>
    <mergeCell ref="F9:K9"/>
    <mergeCell ref="L4:M4"/>
    <mergeCell ref="P4:U4"/>
    <mergeCell ref="L5:M5"/>
    <mergeCell ref="P5:U5"/>
    <mergeCell ref="L7:M7"/>
    <mergeCell ref="P7:R7"/>
  </mergeCells>
  <conditionalFormatting sqref="O11 T11:U11 T153:U168 T25:U105 T109:U118 O109:O118 O122:O131 T122:U131 T135:U144 O135:O144 O148:O168 T148:U149 O13:O15 T14:U15 T17:U21 O17:O105 L11 L13:L168">
    <cfRule type="expression" dxfId="139" priority="254" stopIfTrue="1">
      <formula>$C11=1</formula>
    </cfRule>
    <cfRule type="expression" dxfId="138" priority="255" stopIfTrue="1">
      <formula>OR($C11=0,$C11=2,$C11=3,$C11=4)</formula>
    </cfRule>
  </conditionalFormatting>
  <conditionalFormatting sqref="R11:S11 R109:S118 R106:R108 R122:S131 R119:R121 R135:S144 R132:R134 R148:S168 R145:R147 R13:S15 R18:S105 S17 R16:R17">
    <cfRule type="expression" dxfId="137" priority="256" stopIfTrue="1">
      <formula>$C11=1</formula>
    </cfRule>
    <cfRule type="expression" dxfId="136" priority="257" stopIfTrue="1">
      <formula>OR($C11=0,$C11=2,$C11=3,$C11=4)</formula>
    </cfRule>
    <cfRule type="expression" dxfId="135" priority="258" stopIfTrue="1">
      <formula>AND(TIPOORCAMENTO="Licitado",$C11&lt;&gt;"L",$C11&lt;&gt;-1)</formula>
    </cfRule>
  </conditionalFormatting>
  <conditionalFormatting sqref="M11:N11 P11:Q11 P150:P152 Q25:Q27 P153:Q168 V153:V168 P28:Q105 V25:V105 V109:V118 P109:Q118 M109:N118 M122:N131 P122:Q131 V122:V131 V135:V144 P135:Q144 M135:N144 M148:N168 P148:Q149 V148:V149 M13:N15 P13:P15 Q14:Q15 V14:V15 V17:V21 Q17:Q21 P17:P27 M17:N105">
    <cfRule type="expression" dxfId="134" priority="259" stopIfTrue="1">
      <formula>$C11=1</formula>
    </cfRule>
    <cfRule type="expression" dxfId="133" priority="260" stopIfTrue="1">
      <formula>OR($C11=0,$C11=2,$C11=3,$C11=4)</formula>
    </cfRule>
  </conditionalFormatting>
  <conditionalFormatting sqref="L8:M8">
    <cfRule type="expression" dxfId="132" priority="270" stopIfTrue="1">
      <formula>ISERROR(INDIRECT($F$9))</formula>
    </cfRule>
  </conditionalFormatting>
  <conditionalFormatting sqref="P7:S7 P8:R8">
    <cfRule type="expression" dxfId="131" priority="271" stopIfTrue="1">
      <formula>TIPOORCAMENTO="Proposto"</formula>
    </cfRule>
  </conditionalFormatting>
  <conditionalFormatting sqref="P9:S9">
    <cfRule type="expression" dxfId="130" priority="252" stopIfTrue="1">
      <formula>TIPOORCAMENTO="Proposto"</formula>
    </cfRule>
  </conditionalFormatting>
  <conditionalFormatting sqref="T13:U13">
    <cfRule type="expression" dxfId="129" priority="239" stopIfTrue="1">
      <formula>$C13=1</formula>
    </cfRule>
    <cfRule type="expression" dxfId="128" priority="240" stopIfTrue="1">
      <formula>OR($C13=0,$C13=2,$C13=3,$C13=4)</formula>
    </cfRule>
  </conditionalFormatting>
  <conditionalFormatting sqref="Q13 V13">
    <cfRule type="expression" dxfId="127" priority="241" stopIfTrue="1">
      <formula>$C13=1</formula>
    </cfRule>
    <cfRule type="expression" dxfId="126" priority="242" stopIfTrue="1">
      <formula>OR($C13=0,$C13=2,$C13=3,$C13=4)</formula>
    </cfRule>
  </conditionalFormatting>
  <conditionalFormatting sqref="T22:U22">
    <cfRule type="expression" dxfId="125" priority="225" stopIfTrue="1">
      <formula>$C22=1</formula>
    </cfRule>
    <cfRule type="expression" dxfId="124" priority="226" stopIfTrue="1">
      <formula>OR($C22=0,$C22=2,$C22=3,$C22=4)</formula>
    </cfRule>
  </conditionalFormatting>
  <conditionalFormatting sqref="Q22 V22">
    <cfRule type="expression" dxfId="123" priority="227" stopIfTrue="1">
      <formula>$C22=1</formula>
    </cfRule>
    <cfRule type="expression" dxfId="122" priority="228" stopIfTrue="1">
      <formula>OR($C22=0,$C22=2,$C22=3,$C22=4)</formula>
    </cfRule>
  </conditionalFormatting>
  <conditionalFormatting sqref="T23:U24">
    <cfRule type="expression" dxfId="121" priority="211" stopIfTrue="1">
      <formula>$C23=1</formula>
    </cfRule>
    <cfRule type="expression" dxfId="120" priority="212" stopIfTrue="1">
      <formula>OR($C23=0,$C23=2,$C23=3,$C23=4)</formula>
    </cfRule>
  </conditionalFormatting>
  <conditionalFormatting sqref="Q23:Q24 V23:V24">
    <cfRule type="expression" dxfId="119" priority="213" stopIfTrue="1">
      <formula>$C23=1</formula>
    </cfRule>
    <cfRule type="expression" dxfId="118" priority="214" stopIfTrue="1">
      <formula>OR($C23=0,$C23=2,$C23=3,$C23=4)</formula>
    </cfRule>
  </conditionalFormatting>
  <conditionalFormatting sqref="T150:U150">
    <cfRule type="expression" dxfId="117" priority="197" stopIfTrue="1">
      <formula>$C150=1</formula>
    </cfRule>
    <cfRule type="expression" dxfId="116" priority="198" stopIfTrue="1">
      <formula>OR($C150=0,$C150=2,$C150=3,$C150=4)</formula>
    </cfRule>
  </conditionalFormatting>
  <conditionalFormatting sqref="Q150 V150">
    <cfRule type="expression" dxfId="115" priority="199" stopIfTrue="1">
      <formula>$C150=1</formula>
    </cfRule>
    <cfRule type="expression" dxfId="114" priority="200" stopIfTrue="1">
      <formula>OR($C150=0,$C150=2,$C150=3,$C150=4)</formula>
    </cfRule>
  </conditionalFormatting>
  <conditionalFormatting sqref="T151:U151">
    <cfRule type="expression" dxfId="113" priority="183" stopIfTrue="1">
      <formula>$C151=1</formula>
    </cfRule>
    <cfRule type="expression" dxfId="112" priority="184" stopIfTrue="1">
      <formula>OR($C151=0,$C151=2,$C151=3,$C151=4)</formula>
    </cfRule>
  </conditionalFormatting>
  <conditionalFormatting sqref="Q151 V151">
    <cfRule type="expression" dxfId="111" priority="185" stopIfTrue="1">
      <formula>$C151=1</formula>
    </cfRule>
    <cfRule type="expression" dxfId="110" priority="186" stopIfTrue="1">
      <formula>OR($C151=0,$C151=2,$C151=3,$C151=4)</formula>
    </cfRule>
  </conditionalFormatting>
  <conditionalFormatting sqref="T152:U152">
    <cfRule type="expression" dxfId="109" priority="169" stopIfTrue="1">
      <formula>$C152=1</formula>
    </cfRule>
    <cfRule type="expression" dxfId="108" priority="170" stopIfTrue="1">
      <formula>OR($C152=0,$C152=2,$C152=3,$C152=4)</formula>
    </cfRule>
  </conditionalFormatting>
  <conditionalFormatting sqref="Q152 V152">
    <cfRule type="expression" dxfId="107" priority="171" stopIfTrue="1">
      <formula>$C152=1</formula>
    </cfRule>
    <cfRule type="expression" dxfId="106" priority="172" stopIfTrue="1">
      <formula>OR($C152=0,$C152=2,$C152=3,$C152=4)</formula>
    </cfRule>
  </conditionalFormatting>
  <conditionalFormatting sqref="O106:O108 T106:U108">
    <cfRule type="expression" dxfId="105" priority="76" stopIfTrue="1">
      <formula>$C106=1</formula>
    </cfRule>
    <cfRule type="expression" dxfId="104" priority="77" stopIfTrue="1">
      <formula>OR($C106=0,$C106=2,$C106=3,$C106=4)</formula>
    </cfRule>
  </conditionalFormatting>
  <conditionalFormatting sqref="S106:S108">
    <cfRule type="expression" dxfId="103" priority="78" stopIfTrue="1">
      <formula>$C106=1</formula>
    </cfRule>
    <cfRule type="expression" dxfId="102" priority="79" stopIfTrue="1">
      <formula>OR($C106=0,$C106=2,$C106=3,$C106=4)</formula>
    </cfRule>
    <cfRule type="expression" dxfId="101" priority="80" stopIfTrue="1">
      <formula>AND(TIPOORCAMENTO="Licitado",$C106&lt;&gt;"L",$C106&lt;&gt;-1)</formula>
    </cfRule>
  </conditionalFormatting>
  <conditionalFormatting sqref="M106:N108 P106:Q108 V106:V108">
    <cfRule type="expression" dxfId="100" priority="81" stopIfTrue="1">
      <formula>$C106=1</formula>
    </cfRule>
    <cfRule type="expression" dxfId="99" priority="82" stopIfTrue="1">
      <formula>OR($C106=0,$C106=2,$C106=3,$C106=4)</formula>
    </cfRule>
  </conditionalFormatting>
  <conditionalFormatting sqref="O119:O121 T119:U121">
    <cfRule type="expression" dxfId="98" priority="59" stopIfTrue="1">
      <formula>$C119=1</formula>
    </cfRule>
    <cfRule type="expression" dxfId="97" priority="60" stopIfTrue="1">
      <formula>OR($C119=0,$C119=2,$C119=3,$C119=4)</formula>
    </cfRule>
  </conditionalFormatting>
  <conditionalFormatting sqref="S119:S121">
    <cfRule type="expression" dxfId="96" priority="61" stopIfTrue="1">
      <formula>$C119=1</formula>
    </cfRule>
    <cfRule type="expression" dxfId="95" priority="62" stopIfTrue="1">
      <formula>OR($C119=0,$C119=2,$C119=3,$C119=4)</formula>
    </cfRule>
    <cfRule type="expression" dxfId="94" priority="63" stopIfTrue="1">
      <formula>AND(TIPOORCAMENTO="Licitado",$C119&lt;&gt;"L",$C119&lt;&gt;-1)</formula>
    </cfRule>
  </conditionalFormatting>
  <conditionalFormatting sqref="M119:M121 P119:Q121 V119:V121">
    <cfRule type="expression" dxfId="93" priority="64" stopIfTrue="1">
      <formula>$C119=1</formula>
    </cfRule>
    <cfRule type="expression" dxfId="92" priority="65" stopIfTrue="1">
      <formula>OR($C119=0,$C119=2,$C119=3,$C119=4)</formula>
    </cfRule>
  </conditionalFormatting>
  <conditionalFormatting sqref="N119:N121">
    <cfRule type="expression" dxfId="91" priority="56" stopIfTrue="1">
      <formula>$C119=1</formula>
    </cfRule>
    <cfRule type="expression" dxfId="90" priority="57" stopIfTrue="1">
      <formula>OR($C119=0,$C119=2,$C119=3,$C119=4)</formula>
    </cfRule>
  </conditionalFormatting>
  <conditionalFormatting sqref="O132:O134 T132:U134">
    <cfRule type="expression" dxfId="89" priority="40" stopIfTrue="1">
      <formula>$C132=1</formula>
    </cfRule>
    <cfRule type="expression" dxfId="88" priority="41" stopIfTrue="1">
      <formula>OR($C132=0,$C132=2,$C132=3,$C132=4)</formula>
    </cfRule>
  </conditionalFormatting>
  <conditionalFormatting sqref="S132:S134">
    <cfRule type="expression" dxfId="87" priority="42" stopIfTrue="1">
      <formula>$C132=1</formula>
    </cfRule>
    <cfRule type="expression" dxfId="86" priority="43" stopIfTrue="1">
      <formula>OR($C132=0,$C132=2,$C132=3,$C132=4)</formula>
    </cfRule>
    <cfRule type="expression" dxfId="85" priority="44" stopIfTrue="1">
      <formula>AND(TIPOORCAMENTO="Licitado",$C132&lt;&gt;"L",$C132&lt;&gt;-1)</formula>
    </cfRule>
  </conditionalFormatting>
  <conditionalFormatting sqref="M132:N132 P132:Q134 V132:V134 M133:M134">
    <cfRule type="expression" dxfId="84" priority="45" stopIfTrue="1">
      <formula>$C132=1</formula>
    </cfRule>
    <cfRule type="expression" dxfId="83" priority="46" stopIfTrue="1">
      <formula>OR($C132=0,$C132=2,$C132=3,$C132=4)</formula>
    </cfRule>
  </conditionalFormatting>
  <conditionalFormatting sqref="N133:N134">
    <cfRule type="expression" dxfId="82" priority="37" stopIfTrue="1">
      <formula>$C133=1</formula>
    </cfRule>
    <cfRule type="expression" dxfId="81" priority="38" stopIfTrue="1">
      <formula>OR($C133=0,$C133=2,$C133=3,$C133=4)</formula>
    </cfRule>
  </conditionalFormatting>
  <conditionalFormatting sqref="O145:O147 T145:U147">
    <cfRule type="expression" dxfId="80" priority="21" stopIfTrue="1">
      <formula>$C145=1</formula>
    </cfRule>
    <cfRule type="expression" dxfId="79" priority="22" stopIfTrue="1">
      <formula>OR($C145=0,$C145=2,$C145=3,$C145=4)</formula>
    </cfRule>
  </conditionalFormatting>
  <conditionalFormatting sqref="S145:S147">
    <cfRule type="expression" dxfId="78" priority="23" stopIfTrue="1">
      <formula>$C145=1</formula>
    </cfRule>
    <cfRule type="expression" dxfId="77" priority="24" stopIfTrue="1">
      <formula>OR($C145=0,$C145=2,$C145=3,$C145=4)</formula>
    </cfRule>
    <cfRule type="expression" dxfId="76" priority="25" stopIfTrue="1">
      <formula>AND(TIPOORCAMENTO="Licitado",$C145&lt;&gt;"L",$C145&lt;&gt;-1)</formula>
    </cfRule>
  </conditionalFormatting>
  <conditionalFormatting sqref="M145:N145 P145:Q147 V145:V147 M146:M147">
    <cfRule type="expression" dxfId="75" priority="26" stopIfTrue="1">
      <formula>$C145=1</formula>
    </cfRule>
    <cfRule type="expression" dxfId="74" priority="27" stopIfTrue="1">
      <formula>OR($C145=0,$C145=2,$C145=3,$C145=4)</formula>
    </cfRule>
  </conditionalFormatting>
  <conditionalFormatting sqref="N146:N147">
    <cfRule type="expression" dxfId="73" priority="18" stopIfTrue="1">
      <formula>$C146=1</formula>
    </cfRule>
    <cfRule type="expression" dxfId="72" priority="19" stopIfTrue="1">
      <formula>OR($C146=0,$C146=2,$C146=3,$C146=4)</formula>
    </cfRule>
  </conditionalFormatting>
  <conditionalFormatting sqref="O16 T16:U16">
    <cfRule type="expression" dxfId="71" priority="2" stopIfTrue="1">
      <formula>$C16=1</formula>
    </cfRule>
    <cfRule type="expression" dxfId="70" priority="3" stopIfTrue="1">
      <formula>OR($C16=0,$C16=2,$C16=3,$C16=4)</formula>
    </cfRule>
  </conditionalFormatting>
  <conditionalFormatting sqref="S16">
    <cfRule type="expression" dxfId="69" priority="4" stopIfTrue="1">
      <formula>$C16=1</formula>
    </cfRule>
    <cfRule type="expression" dxfId="68" priority="5" stopIfTrue="1">
      <formula>OR($C16=0,$C16=2,$C16=3,$C16=4)</formula>
    </cfRule>
    <cfRule type="expression" dxfId="67" priority="6" stopIfTrue="1">
      <formula>AND(TIPOORCAMENTO="Licitado",$C16&lt;&gt;"L",$C16&lt;&gt;-1)</formula>
    </cfRule>
  </conditionalFormatting>
  <conditionalFormatting sqref="M16:N16 P16:Q16 V16">
    <cfRule type="expression" dxfId="66" priority="7" stopIfTrue="1">
      <formula>$C16=1</formula>
    </cfRule>
    <cfRule type="expression" dxfId="65" priority="8" stopIfTrue="1">
      <formula>OR($C16=0,$C16=2,$C16=3,$C16=4)</formula>
    </cfRule>
  </conditionalFormatting>
  <dataValidations disablePrompts="1" count="7">
    <dataValidation allowBlank="1" showInputMessage="1" showErrorMessage="1" prompt="Para Orçamento Proposto, o Preço Unitário é resultado do produto do Custo Unitário pelo BDI._x000a_Para Orçamento Licitado, deve ser preenchido na Coluna AL." sqref="T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T65536 JB65536 SX65536 ACT65536 AMP65536 AWL65536 BGH65536 BQD65536 BZZ65536 CJV65536 CTR65536 DDN65536 DNJ65536 DXF65536 EHB65536 EQX65536 FAT65536 FKP65536 FUL65536 GEH65536 GOD65536 GXZ65536 HHV65536 HRR65536 IBN65536 ILJ65536 IVF65536 JFB65536 JOX65536 JYT65536 KIP65536 KSL65536 LCH65536 LMD65536 LVZ65536 MFV65536 MPR65536 MZN65536 NJJ65536 NTF65536 ODB65536 OMX65536 OWT65536 PGP65536 PQL65536 QAH65536 QKD65536 QTZ65536 RDV65536 RNR65536 RXN65536 SHJ65536 SRF65536 TBB65536 TKX65536 TUT65536 UEP65536 UOL65536 UYH65536 VID65536 VRZ65536 WBV65536 WLR65536 WVN65536 T131072 JB131072 SX131072 ACT131072 AMP131072 AWL131072 BGH131072 BQD131072 BZZ131072 CJV131072 CTR131072 DDN131072 DNJ131072 DXF131072 EHB131072 EQX131072 FAT131072 FKP131072 FUL131072 GEH131072 GOD131072 GXZ131072 HHV131072 HRR131072 IBN131072 ILJ131072 IVF131072 JFB131072 JOX131072 JYT131072 KIP131072 KSL131072 LCH131072 LMD131072 LVZ131072 MFV131072 MPR131072 MZN131072 NJJ131072 NTF131072 ODB131072 OMX131072 OWT131072 PGP131072 PQL131072 QAH131072 QKD131072 QTZ131072 RDV131072 RNR131072 RXN131072 SHJ131072 SRF131072 TBB131072 TKX131072 TUT131072 UEP131072 UOL131072 UYH131072 VID131072 VRZ131072 WBV131072 WLR131072 WVN131072 T196608 JB196608 SX196608 ACT196608 AMP196608 AWL196608 BGH196608 BQD196608 BZZ196608 CJV196608 CTR196608 DDN196608 DNJ196608 DXF196608 EHB196608 EQX196608 FAT196608 FKP196608 FUL196608 GEH196608 GOD196608 GXZ196608 HHV196608 HRR196608 IBN196608 ILJ196608 IVF196608 JFB196608 JOX196608 JYT196608 KIP196608 KSL196608 LCH196608 LMD196608 LVZ196608 MFV196608 MPR196608 MZN196608 NJJ196608 NTF196608 ODB196608 OMX196608 OWT196608 PGP196608 PQL196608 QAH196608 QKD196608 QTZ196608 RDV196608 RNR196608 RXN196608 SHJ196608 SRF196608 TBB196608 TKX196608 TUT196608 UEP196608 UOL196608 UYH196608 VID196608 VRZ196608 WBV196608 WLR196608 WVN196608 T262144 JB262144 SX262144 ACT262144 AMP262144 AWL262144 BGH262144 BQD262144 BZZ262144 CJV262144 CTR262144 DDN262144 DNJ262144 DXF262144 EHB262144 EQX262144 FAT262144 FKP262144 FUL262144 GEH262144 GOD262144 GXZ262144 HHV262144 HRR262144 IBN262144 ILJ262144 IVF262144 JFB262144 JOX262144 JYT262144 KIP262144 KSL262144 LCH262144 LMD262144 LVZ262144 MFV262144 MPR262144 MZN262144 NJJ262144 NTF262144 ODB262144 OMX262144 OWT262144 PGP262144 PQL262144 QAH262144 QKD262144 QTZ262144 RDV262144 RNR262144 RXN262144 SHJ262144 SRF262144 TBB262144 TKX262144 TUT262144 UEP262144 UOL262144 UYH262144 VID262144 VRZ262144 WBV262144 WLR262144 WVN262144 T327680 JB327680 SX327680 ACT327680 AMP327680 AWL327680 BGH327680 BQD327680 BZZ327680 CJV327680 CTR327680 DDN327680 DNJ327680 DXF327680 EHB327680 EQX327680 FAT327680 FKP327680 FUL327680 GEH327680 GOD327680 GXZ327680 HHV327680 HRR327680 IBN327680 ILJ327680 IVF327680 JFB327680 JOX327680 JYT327680 KIP327680 KSL327680 LCH327680 LMD327680 LVZ327680 MFV327680 MPR327680 MZN327680 NJJ327680 NTF327680 ODB327680 OMX327680 OWT327680 PGP327680 PQL327680 QAH327680 QKD327680 QTZ327680 RDV327680 RNR327680 RXN327680 SHJ327680 SRF327680 TBB327680 TKX327680 TUT327680 UEP327680 UOL327680 UYH327680 VID327680 VRZ327680 WBV327680 WLR327680 WVN327680 T393216 JB393216 SX393216 ACT393216 AMP393216 AWL393216 BGH393216 BQD393216 BZZ393216 CJV393216 CTR393216 DDN393216 DNJ393216 DXF393216 EHB393216 EQX393216 FAT393216 FKP393216 FUL393216 GEH393216 GOD393216 GXZ393216 HHV393216 HRR393216 IBN393216 ILJ393216 IVF393216 JFB393216 JOX393216 JYT393216 KIP393216 KSL393216 LCH393216 LMD393216 LVZ393216 MFV393216 MPR393216 MZN393216 NJJ393216 NTF393216 ODB393216 OMX393216 OWT393216 PGP393216 PQL393216 QAH393216 QKD393216 QTZ393216 RDV393216 RNR393216 RXN393216 SHJ393216 SRF393216 TBB393216 TKX393216 TUT393216 UEP393216 UOL393216 UYH393216 VID393216 VRZ393216 WBV393216 WLR393216 WVN393216 T458752 JB458752 SX458752 ACT458752 AMP458752 AWL458752 BGH458752 BQD458752 BZZ458752 CJV458752 CTR458752 DDN458752 DNJ458752 DXF458752 EHB458752 EQX458752 FAT458752 FKP458752 FUL458752 GEH458752 GOD458752 GXZ458752 HHV458752 HRR458752 IBN458752 ILJ458752 IVF458752 JFB458752 JOX458752 JYT458752 KIP458752 KSL458752 LCH458752 LMD458752 LVZ458752 MFV458752 MPR458752 MZN458752 NJJ458752 NTF458752 ODB458752 OMX458752 OWT458752 PGP458752 PQL458752 QAH458752 QKD458752 QTZ458752 RDV458752 RNR458752 RXN458752 SHJ458752 SRF458752 TBB458752 TKX458752 TUT458752 UEP458752 UOL458752 UYH458752 VID458752 VRZ458752 WBV458752 WLR458752 WVN458752 T524288 JB524288 SX524288 ACT524288 AMP524288 AWL524288 BGH524288 BQD524288 BZZ524288 CJV524288 CTR524288 DDN524288 DNJ524288 DXF524288 EHB524288 EQX524288 FAT524288 FKP524288 FUL524288 GEH524288 GOD524288 GXZ524288 HHV524288 HRR524288 IBN524288 ILJ524288 IVF524288 JFB524288 JOX524288 JYT524288 KIP524288 KSL524288 LCH524288 LMD524288 LVZ524288 MFV524288 MPR524288 MZN524288 NJJ524288 NTF524288 ODB524288 OMX524288 OWT524288 PGP524288 PQL524288 QAH524288 QKD524288 QTZ524288 RDV524288 RNR524288 RXN524288 SHJ524288 SRF524288 TBB524288 TKX524288 TUT524288 UEP524288 UOL524288 UYH524288 VID524288 VRZ524288 WBV524288 WLR524288 WVN524288 T589824 JB589824 SX589824 ACT589824 AMP589824 AWL589824 BGH589824 BQD589824 BZZ589824 CJV589824 CTR589824 DDN589824 DNJ589824 DXF589824 EHB589824 EQX589824 FAT589824 FKP589824 FUL589824 GEH589824 GOD589824 GXZ589824 HHV589824 HRR589824 IBN589824 ILJ589824 IVF589824 JFB589824 JOX589824 JYT589824 KIP589824 KSL589824 LCH589824 LMD589824 LVZ589824 MFV589824 MPR589824 MZN589824 NJJ589824 NTF589824 ODB589824 OMX589824 OWT589824 PGP589824 PQL589824 QAH589824 QKD589824 QTZ589824 RDV589824 RNR589824 RXN589824 SHJ589824 SRF589824 TBB589824 TKX589824 TUT589824 UEP589824 UOL589824 UYH589824 VID589824 VRZ589824 WBV589824 WLR589824 WVN589824 T655360 JB655360 SX655360 ACT655360 AMP655360 AWL655360 BGH655360 BQD655360 BZZ655360 CJV655360 CTR655360 DDN655360 DNJ655360 DXF655360 EHB655360 EQX655360 FAT655360 FKP655360 FUL655360 GEH655360 GOD655360 GXZ655360 HHV655360 HRR655360 IBN655360 ILJ655360 IVF655360 JFB655360 JOX655360 JYT655360 KIP655360 KSL655360 LCH655360 LMD655360 LVZ655360 MFV655360 MPR655360 MZN655360 NJJ655360 NTF655360 ODB655360 OMX655360 OWT655360 PGP655360 PQL655360 QAH655360 QKD655360 QTZ655360 RDV655360 RNR655360 RXN655360 SHJ655360 SRF655360 TBB655360 TKX655360 TUT655360 UEP655360 UOL655360 UYH655360 VID655360 VRZ655360 WBV655360 WLR655360 WVN655360 T720896 JB720896 SX720896 ACT720896 AMP720896 AWL720896 BGH720896 BQD720896 BZZ720896 CJV720896 CTR720896 DDN720896 DNJ720896 DXF720896 EHB720896 EQX720896 FAT720896 FKP720896 FUL720896 GEH720896 GOD720896 GXZ720896 HHV720896 HRR720896 IBN720896 ILJ720896 IVF720896 JFB720896 JOX720896 JYT720896 KIP720896 KSL720896 LCH720896 LMD720896 LVZ720896 MFV720896 MPR720896 MZN720896 NJJ720896 NTF720896 ODB720896 OMX720896 OWT720896 PGP720896 PQL720896 QAH720896 QKD720896 QTZ720896 RDV720896 RNR720896 RXN720896 SHJ720896 SRF720896 TBB720896 TKX720896 TUT720896 UEP720896 UOL720896 UYH720896 VID720896 VRZ720896 WBV720896 WLR720896 WVN720896 T786432 JB786432 SX786432 ACT786432 AMP786432 AWL786432 BGH786432 BQD786432 BZZ786432 CJV786432 CTR786432 DDN786432 DNJ786432 DXF786432 EHB786432 EQX786432 FAT786432 FKP786432 FUL786432 GEH786432 GOD786432 GXZ786432 HHV786432 HRR786432 IBN786432 ILJ786432 IVF786432 JFB786432 JOX786432 JYT786432 KIP786432 KSL786432 LCH786432 LMD786432 LVZ786432 MFV786432 MPR786432 MZN786432 NJJ786432 NTF786432 ODB786432 OMX786432 OWT786432 PGP786432 PQL786432 QAH786432 QKD786432 QTZ786432 RDV786432 RNR786432 RXN786432 SHJ786432 SRF786432 TBB786432 TKX786432 TUT786432 UEP786432 UOL786432 UYH786432 VID786432 VRZ786432 WBV786432 WLR786432 WVN786432 T851968 JB851968 SX851968 ACT851968 AMP851968 AWL851968 BGH851968 BQD851968 BZZ851968 CJV851968 CTR851968 DDN851968 DNJ851968 DXF851968 EHB851968 EQX851968 FAT851968 FKP851968 FUL851968 GEH851968 GOD851968 GXZ851968 HHV851968 HRR851968 IBN851968 ILJ851968 IVF851968 JFB851968 JOX851968 JYT851968 KIP851968 KSL851968 LCH851968 LMD851968 LVZ851968 MFV851968 MPR851968 MZN851968 NJJ851968 NTF851968 ODB851968 OMX851968 OWT851968 PGP851968 PQL851968 QAH851968 QKD851968 QTZ851968 RDV851968 RNR851968 RXN851968 SHJ851968 SRF851968 TBB851968 TKX851968 TUT851968 UEP851968 UOL851968 UYH851968 VID851968 VRZ851968 WBV851968 WLR851968 WVN851968 T917504 JB917504 SX917504 ACT917504 AMP917504 AWL917504 BGH917504 BQD917504 BZZ917504 CJV917504 CTR917504 DDN917504 DNJ917504 DXF917504 EHB917504 EQX917504 FAT917504 FKP917504 FUL917504 GEH917504 GOD917504 GXZ917504 HHV917504 HRR917504 IBN917504 ILJ917504 IVF917504 JFB917504 JOX917504 JYT917504 KIP917504 KSL917504 LCH917504 LMD917504 LVZ917504 MFV917504 MPR917504 MZN917504 NJJ917504 NTF917504 ODB917504 OMX917504 OWT917504 PGP917504 PQL917504 QAH917504 QKD917504 QTZ917504 RDV917504 RNR917504 RXN917504 SHJ917504 SRF917504 TBB917504 TKX917504 TUT917504 UEP917504 UOL917504 UYH917504 VID917504 VRZ917504 WBV917504 WLR917504 WVN917504 T983040 JB983040 SX983040 ACT983040 AMP983040 AWL983040 BGH983040 BQD983040 BZZ983040 CJV983040 CTR983040 DDN983040 DNJ983040 DXF983040 EHB983040 EQX983040 FAT983040 FKP983040 FUL983040 GEH983040 GOD983040 GXZ983040 HHV983040 HRR983040 IBN983040 ILJ983040 IVF983040 JFB983040 JOX983040 JYT983040 KIP983040 KSL983040 LCH983040 LMD983040 LVZ983040 MFV983040 MPR983040 MZN983040 NJJ983040 NTF983040 ODB983040 OMX983040 OWT983040 PGP983040 PQL983040 QAH983040 QKD983040 QTZ983040 RDV983040 RNR983040 RXN983040 SHJ983040 SRF983040 TBB983040 TKX983040 TUT983040 UEP983040 UOL983040 UYH983040 VID983040 VRZ983040 WBV983040 WLR983040 WVN983040 T13:T168 JB13:JB168 SX13:SX168 ACT13:ACT168 AMP13:AMP168 AWL13:AWL168 BGH13:BGH168 BQD13:BQD168 BZZ13:BZZ168 CJV13:CJV168 CTR13:CTR168 DDN13:DDN168 DNJ13:DNJ168 DXF13:DXF168 EHB13:EHB168 EQX13:EQX168 FAT13:FAT168 FKP13:FKP168 FUL13:FUL168 GEH13:GEH168 GOD13:GOD168 GXZ13:GXZ168 HHV13:HHV168 HRR13:HRR168 IBN13:IBN168 ILJ13:ILJ168 IVF13:IVF168 JFB13:JFB168 JOX13:JOX168 JYT13:JYT168 KIP13:KIP168 KSL13:KSL168 LCH13:LCH168 LMD13:LMD168 LVZ13:LVZ168 MFV13:MFV168 MPR13:MPR168 MZN13:MZN168 NJJ13:NJJ168 NTF13:NTF168 ODB13:ODB168 OMX13:OMX168 OWT13:OWT168 PGP13:PGP168 PQL13:PQL168 QAH13:QAH168 QKD13:QKD168 QTZ13:QTZ168 RDV13:RDV168 RNR13:RNR168 RXN13:RXN168 SHJ13:SHJ168 SRF13:SRF168 TBB13:TBB168 TKX13:TKX168 TUT13:TUT168 UEP13:UEP168 UOL13:UOL168 UYH13:UYH168 VID13:VID168 VRZ13:VRZ168 WBV13:WBV168 WLR13:WLR168 WVN13:WVN168 T65538:T65693 JB65538:JB65693 SX65538:SX65693 ACT65538:ACT65693 AMP65538:AMP65693 AWL65538:AWL65693 BGH65538:BGH65693 BQD65538:BQD65693 BZZ65538:BZZ65693 CJV65538:CJV65693 CTR65538:CTR65693 DDN65538:DDN65693 DNJ65538:DNJ65693 DXF65538:DXF65693 EHB65538:EHB65693 EQX65538:EQX65693 FAT65538:FAT65693 FKP65538:FKP65693 FUL65538:FUL65693 GEH65538:GEH65693 GOD65538:GOD65693 GXZ65538:GXZ65693 HHV65538:HHV65693 HRR65538:HRR65693 IBN65538:IBN65693 ILJ65538:ILJ65693 IVF65538:IVF65693 JFB65538:JFB65693 JOX65538:JOX65693 JYT65538:JYT65693 KIP65538:KIP65693 KSL65538:KSL65693 LCH65538:LCH65693 LMD65538:LMD65693 LVZ65538:LVZ65693 MFV65538:MFV65693 MPR65538:MPR65693 MZN65538:MZN65693 NJJ65538:NJJ65693 NTF65538:NTF65693 ODB65538:ODB65693 OMX65538:OMX65693 OWT65538:OWT65693 PGP65538:PGP65693 PQL65538:PQL65693 QAH65538:QAH65693 QKD65538:QKD65693 QTZ65538:QTZ65693 RDV65538:RDV65693 RNR65538:RNR65693 RXN65538:RXN65693 SHJ65538:SHJ65693 SRF65538:SRF65693 TBB65538:TBB65693 TKX65538:TKX65693 TUT65538:TUT65693 UEP65538:UEP65693 UOL65538:UOL65693 UYH65538:UYH65693 VID65538:VID65693 VRZ65538:VRZ65693 WBV65538:WBV65693 WLR65538:WLR65693 WVN65538:WVN65693 T131074:T131229 JB131074:JB131229 SX131074:SX131229 ACT131074:ACT131229 AMP131074:AMP131229 AWL131074:AWL131229 BGH131074:BGH131229 BQD131074:BQD131229 BZZ131074:BZZ131229 CJV131074:CJV131229 CTR131074:CTR131229 DDN131074:DDN131229 DNJ131074:DNJ131229 DXF131074:DXF131229 EHB131074:EHB131229 EQX131074:EQX131229 FAT131074:FAT131229 FKP131074:FKP131229 FUL131074:FUL131229 GEH131074:GEH131229 GOD131074:GOD131229 GXZ131074:GXZ131229 HHV131074:HHV131229 HRR131074:HRR131229 IBN131074:IBN131229 ILJ131074:ILJ131229 IVF131074:IVF131229 JFB131074:JFB131229 JOX131074:JOX131229 JYT131074:JYT131229 KIP131074:KIP131229 KSL131074:KSL131229 LCH131074:LCH131229 LMD131074:LMD131229 LVZ131074:LVZ131229 MFV131074:MFV131229 MPR131074:MPR131229 MZN131074:MZN131229 NJJ131074:NJJ131229 NTF131074:NTF131229 ODB131074:ODB131229 OMX131074:OMX131229 OWT131074:OWT131229 PGP131074:PGP131229 PQL131074:PQL131229 QAH131074:QAH131229 QKD131074:QKD131229 QTZ131074:QTZ131229 RDV131074:RDV131229 RNR131074:RNR131229 RXN131074:RXN131229 SHJ131074:SHJ131229 SRF131074:SRF131229 TBB131074:TBB131229 TKX131074:TKX131229 TUT131074:TUT131229 UEP131074:UEP131229 UOL131074:UOL131229 UYH131074:UYH131229 VID131074:VID131229 VRZ131074:VRZ131229 WBV131074:WBV131229 WLR131074:WLR131229 WVN131074:WVN131229 T196610:T196765 JB196610:JB196765 SX196610:SX196765 ACT196610:ACT196765 AMP196610:AMP196765 AWL196610:AWL196765 BGH196610:BGH196765 BQD196610:BQD196765 BZZ196610:BZZ196765 CJV196610:CJV196765 CTR196610:CTR196765 DDN196610:DDN196765 DNJ196610:DNJ196765 DXF196610:DXF196765 EHB196610:EHB196765 EQX196610:EQX196765 FAT196610:FAT196765 FKP196610:FKP196765 FUL196610:FUL196765 GEH196610:GEH196765 GOD196610:GOD196765 GXZ196610:GXZ196765 HHV196610:HHV196765 HRR196610:HRR196765 IBN196610:IBN196765 ILJ196610:ILJ196765 IVF196610:IVF196765 JFB196610:JFB196765 JOX196610:JOX196765 JYT196610:JYT196765 KIP196610:KIP196765 KSL196610:KSL196765 LCH196610:LCH196765 LMD196610:LMD196765 LVZ196610:LVZ196765 MFV196610:MFV196765 MPR196610:MPR196765 MZN196610:MZN196765 NJJ196610:NJJ196765 NTF196610:NTF196765 ODB196610:ODB196765 OMX196610:OMX196765 OWT196610:OWT196765 PGP196610:PGP196765 PQL196610:PQL196765 QAH196610:QAH196765 QKD196610:QKD196765 QTZ196610:QTZ196765 RDV196610:RDV196765 RNR196610:RNR196765 RXN196610:RXN196765 SHJ196610:SHJ196765 SRF196610:SRF196765 TBB196610:TBB196765 TKX196610:TKX196765 TUT196610:TUT196765 UEP196610:UEP196765 UOL196610:UOL196765 UYH196610:UYH196765 VID196610:VID196765 VRZ196610:VRZ196765 WBV196610:WBV196765 WLR196610:WLR196765 WVN196610:WVN196765 T262146:T262301 JB262146:JB262301 SX262146:SX262301 ACT262146:ACT262301 AMP262146:AMP262301 AWL262146:AWL262301 BGH262146:BGH262301 BQD262146:BQD262301 BZZ262146:BZZ262301 CJV262146:CJV262301 CTR262146:CTR262301 DDN262146:DDN262301 DNJ262146:DNJ262301 DXF262146:DXF262301 EHB262146:EHB262301 EQX262146:EQX262301 FAT262146:FAT262301 FKP262146:FKP262301 FUL262146:FUL262301 GEH262146:GEH262301 GOD262146:GOD262301 GXZ262146:GXZ262301 HHV262146:HHV262301 HRR262146:HRR262301 IBN262146:IBN262301 ILJ262146:ILJ262301 IVF262146:IVF262301 JFB262146:JFB262301 JOX262146:JOX262301 JYT262146:JYT262301 KIP262146:KIP262301 KSL262146:KSL262301 LCH262146:LCH262301 LMD262146:LMD262301 LVZ262146:LVZ262301 MFV262146:MFV262301 MPR262146:MPR262301 MZN262146:MZN262301 NJJ262146:NJJ262301 NTF262146:NTF262301 ODB262146:ODB262301 OMX262146:OMX262301 OWT262146:OWT262301 PGP262146:PGP262301 PQL262146:PQL262301 QAH262146:QAH262301 QKD262146:QKD262301 QTZ262146:QTZ262301 RDV262146:RDV262301 RNR262146:RNR262301 RXN262146:RXN262301 SHJ262146:SHJ262301 SRF262146:SRF262301 TBB262146:TBB262301 TKX262146:TKX262301 TUT262146:TUT262301 UEP262146:UEP262301 UOL262146:UOL262301 UYH262146:UYH262301 VID262146:VID262301 VRZ262146:VRZ262301 WBV262146:WBV262301 WLR262146:WLR262301 WVN262146:WVN262301 T327682:T327837 JB327682:JB327837 SX327682:SX327837 ACT327682:ACT327837 AMP327682:AMP327837 AWL327682:AWL327837 BGH327682:BGH327837 BQD327682:BQD327837 BZZ327682:BZZ327837 CJV327682:CJV327837 CTR327682:CTR327837 DDN327682:DDN327837 DNJ327682:DNJ327837 DXF327682:DXF327837 EHB327682:EHB327837 EQX327682:EQX327837 FAT327682:FAT327837 FKP327682:FKP327837 FUL327682:FUL327837 GEH327682:GEH327837 GOD327682:GOD327837 GXZ327682:GXZ327837 HHV327682:HHV327837 HRR327682:HRR327837 IBN327682:IBN327837 ILJ327682:ILJ327837 IVF327682:IVF327837 JFB327682:JFB327837 JOX327682:JOX327837 JYT327682:JYT327837 KIP327682:KIP327837 KSL327682:KSL327837 LCH327682:LCH327837 LMD327682:LMD327837 LVZ327682:LVZ327837 MFV327682:MFV327837 MPR327682:MPR327837 MZN327682:MZN327837 NJJ327682:NJJ327837 NTF327682:NTF327837 ODB327682:ODB327837 OMX327682:OMX327837 OWT327682:OWT327837 PGP327682:PGP327837 PQL327682:PQL327837 QAH327682:QAH327837 QKD327682:QKD327837 QTZ327682:QTZ327837 RDV327682:RDV327837 RNR327682:RNR327837 RXN327682:RXN327837 SHJ327682:SHJ327837 SRF327682:SRF327837 TBB327682:TBB327837 TKX327682:TKX327837 TUT327682:TUT327837 UEP327682:UEP327837 UOL327682:UOL327837 UYH327682:UYH327837 VID327682:VID327837 VRZ327682:VRZ327837 WBV327682:WBV327837 WLR327682:WLR327837 WVN327682:WVN327837 T393218:T393373 JB393218:JB393373 SX393218:SX393373 ACT393218:ACT393373 AMP393218:AMP393373 AWL393218:AWL393373 BGH393218:BGH393373 BQD393218:BQD393373 BZZ393218:BZZ393373 CJV393218:CJV393373 CTR393218:CTR393373 DDN393218:DDN393373 DNJ393218:DNJ393373 DXF393218:DXF393373 EHB393218:EHB393373 EQX393218:EQX393373 FAT393218:FAT393373 FKP393218:FKP393373 FUL393218:FUL393373 GEH393218:GEH393373 GOD393218:GOD393373 GXZ393218:GXZ393373 HHV393218:HHV393373 HRR393218:HRR393373 IBN393218:IBN393373 ILJ393218:ILJ393373 IVF393218:IVF393373 JFB393218:JFB393373 JOX393218:JOX393373 JYT393218:JYT393373 KIP393218:KIP393373 KSL393218:KSL393373 LCH393218:LCH393373 LMD393218:LMD393373 LVZ393218:LVZ393373 MFV393218:MFV393373 MPR393218:MPR393373 MZN393218:MZN393373 NJJ393218:NJJ393373 NTF393218:NTF393373 ODB393218:ODB393373 OMX393218:OMX393373 OWT393218:OWT393373 PGP393218:PGP393373 PQL393218:PQL393373 QAH393218:QAH393373 QKD393218:QKD393373 QTZ393218:QTZ393373 RDV393218:RDV393373 RNR393218:RNR393373 RXN393218:RXN393373 SHJ393218:SHJ393373 SRF393218:SRF393373 TBB393218:TBB393373 TKX393218:TKX393373 TUT393218:TUT393373 UEP393218:UEP393373 UOL393218:UOL393373 UYH393218:UYH393373 VID393218:VID393373 VRZ393218:VRZ393373 WBV393218:WBV393373 WLR393218:WLR393373 WVN393218:WVN393373 T458754:T458909 JB458754:JB458909 SX458754:SX458909 ACT458754:ACT458909 AMP458754:AMP458909 AWL458754:AWL458909 BGH458754:BGH458909 BQD458754:BQD458909 BZZ458754:BZZ458909 CJV458754:CJV458909 CTR458754:CTR458909 DDN458754:DDN458909 DNJ458754:DNJ458909 DXF458754:DXF458909 EHB458754:EHB458909 EQX458754:EQX458909 FAT458754:FAT458909 FKP458754:FKP458909 FUL458754:FUL458909 GEH458754:GEH458909 GOD458754:GOD458909 GXZ458754:GXZ458909 HHV458754:HHV458909 HRR458754:HRR458909 IBN458754:IBN458909 ILJ458754:ILJ458909 IVF458754:IVF458909 JFB458754:JFB458909 JOX458754:JOX458909 JYT458754:JYT458909 KIP458754:KIP458909 KSL458754:KSL458909 LCH458754:LCH458909 LMD458754:LMD458909 LVZ458754:LVZ458909 MFV458754:MFV458909 MPR458754:MPR458909 MZN458754:MZN458909 NJJ458754:NJJ458909 NTF458754:NTF458909 ODB458754:ODB458909 OMX458754:OMX458909 OWT458754:OWT458909 PGP458754:PGP458909 PQL458754:PQL458909 QAH458754:QAH458909 QKD458754:QKD458909 QTZ458754:QTZ458909 RDV458754:RDV458909 RNR458754:RNR458909 RXN458754:RXN458909 SHJ458754:SHJ458909 SRF458754:SRF458909 TBB458754:TBB458909 TKX458754:TKX458909 TUT458754:TUT458909 UEP458754:UEP458909 UOL458754:UOL458909 UYH458754:UYH458909 VID458754:VID458909 VRZ458754:VRZ458909 WBV458754:WBV458909 WLR458754:WLR458909 WVN458754:WVN458909 T524290:T524445 JB524290:JB524445 SX524290:SX524445 ACT524290:ACT524445 AMP524290:AMP524445 AWL524290:AWL524445 BGH524290:BGH524445 BQD524290:BQD524445 BZZ524290:BZZ524445 CJV524290:CJV524445 CTR524290:CTR524445 DDN524290:DDN524445 DNJ524290:DNJ524445 DXF524290:DXF524445 EHB524290:EHB524445 EQX524290:EQX524445 FAT524290:FAT524445 FKP524290:FKP524445 FUL524290:FUL524445 GEH524290:GEH524445 GOD524290:GOD524445 GXZ524290:GXZ524445 HHV524290:HHV524445 HRR524290:HRR524445 IBN524290:IBN524445 ILJ524290:ILJ524445 IVF524290:IVF524445 JFB524290:JFB524445 JOX524290:JOX524445 JYT524290:JYT524445 KIP524290:KIP524445 KSL524290:KSL524445 LCH524290:LCH524445 LMD524290:LMD524445 LVZ524290:LVZ524445 MFV524290:MFV524445 MPR524290:MPR524445 MZN524290:MZN524445 NJJ524290:NJJ524445 NTF524290:NTF524445 ODB524290:ODB524445 OMX524290:OMX524445 OWT524290:OWT524445 PGP524290:PGP524445 PQL524290:PQL524445 QAH524290:QAH524445 QKD524290:QKD524445 QTZ524290:QTZ524445 RDV524290:RDV524445 RNR524290:RNR524445 RXN524290:RXN524445 SHJ524290:SHJ524445 SRF524290:SRF524445 TBB524290:TBB524445 TKX524290:TKX524445 TUT524290:TUT524445 UEP524290:UEP524445 UOL524290:UOL524445 UYH524290:UYH524445 VID524290:VID524445 VRZ524290:VRZ524445 WBV524290:WBV524445 WLR524290:WLR524445 WVN524290:WVN524445 T589826:T589981 JB589826:JB589981 SX589826:SX589981 ACT589826:ACT589981 AMP589826:AMP589981 AWL589826:AWL589981 BGH589826:BGH589981 BQD589826:BQD589981 BZZ589826:BZZ589981 CJV589826:CJV589981 CTR589826:CTR589981 DDN589826:DDN589981 DNJ589826:DNJ589981 DXF589826:DXF589981 EHB589826:EHB589981 EQX589826:EQX589981 FAT589826:FAT589981 FKP589826:FKP589981 FUL589826:FUL589981 GEH589826:GEH589981 GOD589826:GOD589981 GXZ589826:GXZ589981 HHV589826:HHV589981 HRR589826:HRR589981 IBN589826:IBN589981 ILJ589826:ILJ589981 IVF589826:IVF589981 JFB589826:JFB589981 JOX589826:JOX589981 JYT589826:JYT589981 KIP589826:KIP589981 KSL589826:KSL589981 LCH589826:LCH589981 LMD589826:LMD589981 LVZ589826:LVZ589981 MFV589826:MFV589981 MPR589826:MPR589981 MZN589826:MZN589981 NJJ589826:NJJ589981 NTF589826:NTF589981 ODB589826:ODB589981 OMX589826:OMX589981 OWT589826:OWT589981 PGP589826:PGP589981 PQL589826:PQL589981 QAH589826:QAH589981 QKD589826:QKD589981 QTZ589826:QTZ589981 RDV589826:RDV589981 RNR589826:RNR589981 RXN589826:RXN589981 SHJ589826:SHJ589981 SRF589826:SRF589981 TBB589826:TBB589981 TKX589826:TKX589981 TUT589826:TUT589981 UEP589826:UEP589981 UOL589826:UOL589981 UYH589826:UYH589981 VID589826:VID589981 VRZ589826:VRZ589981 WBV589826:WBV589981 WLR589826:WLR589981 WVN589826:WVN589981 T655362:T655517 JB655362:JB655517 SX655362:SX655517 ACT655362:ACT655517 AMP655362:AMP655517 AWL655362:AWL655517 BGH655362:BGH655517 BQD655362:BQD655517 BZZ655362:BZZ655517 CJV655362:CJV655517 CTR655362:CTR655517 DDN655362:DDN655517 DNJ655362:DNJ655517 DXF655362:DXF655517 EHB655362:EHB655517 EQX655362:EQX655517 FAT655362:FAT655517 FKP655362:FKP655517 FUL655362:FUL655517 GEH655362:GEH655517 GOD655362:GOD655517 GXZ655362:GXZ655517 HHV655362:HHV655517 HRR655362:HRR655517 IBN655362:IBN655517 ILJ655362:ILJ655517 IVF655362:IVF655517 JFB655362:JFB655517 JOX655362:JOX655517 JYT655362:JYT655517 KIP655362:KIP655517 KSL655362:KSL655517 LCH655362:LCH655517 LMD655362:LMD655517 LVZ655362:LVZ655517 MFV655362:MFV655517 MPR655362:MPR655517 MZN655362:MZN655517 NJJ655362:NJJ655517 NTF655362:NTF655517 ODB655362:ODB655517 OMX655362:OMX655517 OWT655362:OWT655517 PGP655362:PGP655517 PQL655362:PQL655517 QAH655362:QAH655517 QKD655362:QKD655517 QTZ655362:QTZ655517 RDV655362:RDV655517 RNR655362:RNR655517 RXN655362:RXN655517 SHJ655362:SHJ655517 SRF655362:SRF655517 TBB655362:TBB655517 TKX655362:TKX655517 TUT655362:TUT655517 UEP655362:UEP655517 UOL655362:UOL655517 UYH655362:UYH655517 VID655362:VID655517 VRZ655362:VRZ655517 WBV655362:WBV655517 WLR655362:WLR655517 WVN655362:WVN655517 T720898:T721053 JB720898:JB721053 SX720898:SX721053 ACT720898:ACT721053 AMP720898:AMP721053 AWL720898:AWL721053 BGH720898:BGH721053 BQD720898:BQD721053 BZZ720898:BZZ721053 CJV720898:CJV721053 CTR720898:CTR721053 DDN720898:DDN721053 DNJ720898:DNJ721053 DXF720898:DXF721053 EHB720898:EHB721053 EQX720898:EQX721053 FAT720898:FAT721053 FKP720898:FKP721053 FUL720898:FUL721053 GEH720898:GEH721053 GOD720898:GOD721053 GXZ720898:GXZ721053 HHV720898:HHV721053 HRR720898:HRR721053 IBN720898:IBN721053 ILJ720898:ILJ721053 IVF720898:IVF721053 JFB720898:JFB721053 JOX720898:JOX721053 JYT720898:JYT721053 KIP720898:KIP721053 KSL720898:KSL721053 LCH720898:LCH721053 LMD720898:LMD721053 LVZ720898:LVZ721053 MFV720898:MFV721053 MPR720898:MPR721053 MZN720898:MZN721053 NJJ720898:NJJ721053 NTF720898:NTF721053 ODB720898:ODB721053 OMX720898:OMX721053 OWT720898:OWT721053 PGP720898:PGP721053 PQL720898:PQL721053 QAH720898:QAH721053 QKD720898:QKD721053 QTZ720898:QTZ721053 RDV720898:RDV721053 RNR720898:RNR721053 RXN720898:RXN721053 SHJ720898:SHJ721053 SRF720898:SRF721053 TBB720898:TBB721053 TKX720898:TKX721053 TUT720898:TUT721053 UEP720898:UEP721053 UOL720898:UOL721053 UYH720898:UYH721053 VID720898:VID721053 VRZ720898:VRZ721053 WBV720898:WBV721053 WLR720898:WLR721053 WVN720898:WVN721053 T786434:T786589 JB786434:JB786589 SX786434:SX786589 ACT786434:ACT786589 AMP786434:AMP786589 AWL786434:AWL786589 BGH786434:BGH786589 BQD786434:BQD786589 BZZ786434:BZZ786589 CJV786434:CJV786589 CTR786434:CTR786589 DDN786434:DDN786589 DNJ786434:DNJ786589 DXF786434:DXF786589 EHB786434:EHB786589 EQX786434:EQX786589 FAT786434:FAT786589 FKP786434:FKP786589 FUL786434:FUL786589 GEH786434:GEH786589 GOD786434:GOD786589 GXZ786434:GXZ786589 HHV786434:HHV786589 HRR786434:HRR786589 IBN786434:IBN786589 ILJ786434:ILJ786589 IVF786434:IVF786589 JFB786434:JFB786589 JOX786434:JOX786589 JYT786434:JYT786589 KIP786434:KIP786589 KSL786434:KSL786589 LCH786434:LCH786589 LMD786434:LMD786589 LVZ786434:LVZ786589 MFV786434:MFV786589 MPR786434:MPR786589 MZN786434:MZN786589 NJJ786434:NJJ786589 NTF786434:NTF786589 ODB786434:ODB786589 OMX786434:OMX786589 OWT786434:OWT786589 PGP786434:PGP786589 PQL786434:PQL786589 QAH786434:QAH786589 QKD786434:QKD786589 QTZ786434:QTZ786589 RDV786434:RDV786589 RNR786434:RNR786589 RXN786434:RXN786589 SHJ786434:SHJ786589 SRF786434:SRF786589 TBB786434:TBB786589 TKX786434:TKX786589 TUT786434:TUT786589 UEP786434:UEP786589 UOL786434:UOL786589 UYH786434:UYH786589 VID786434:VID786589 VRZ786434:VRZ786589 WBV786434:WBV786589 WLR786434:WLR786589 WVN786434:WVN786589 T851970:T852125 JB851970:JB852125 SX851970:SX852125 ACT851970:ACT852125 AMP851970:AMP852125 AWL851970:AWL852125 BGH851970:BGH852125 BQD851970:BQD852125 BZZ851970:BZZ852125 CJV851970:CJV852125 CTR851970:CTR852125 DDN851970:DDN852125 DNJ851970:DNJ852125 DXF851970:DXF852125 EHB851970:EHB852125 EQX851970:EQX852125 FAT851970:FAT852125 FKP851970:FKP852125 FUL851970:FUL852125 GEH851970:GEH852125 GOD851970:GOD852125 GXZ851970:GXZ852125 HHV851970:HHV852125 HRR851970:HRR852125 IBN851970:IBN852125 ILJ851970:ILJ852125 IVF851970:IVF852125 JFB851970:JFB852125 JOX851970:JOX852125 JYT851970:JYT852125 KIP851970:KIP852125 KSL851970:KSL852125 LCH851970:LCH852125 LMD851970:LMD852125 LVZ851970:LVZ852125 MFV851970:MFV852125 MPR851970:MPR852125 MZN851970:MZN852125 NJJ851970:NJJ852125 NTF851970:NTF852125 ODB851970:ODB852125 OMX851970:OMX852125 OWT851970:OWT852125 PGP851970:PGP852125 PQL851970:PQL852125 QAH851970:QAH852125 QKD851970:QKD852125 QTZ851970:QTZ852125 RDV851970:RDV852125 RNR851970:RNR852125 RXN851970:RXN852125 SHJ851970:SHJ852125 SRF851970:SRF852125 TBB851970:TBB852125 TKX851970:TKX852125 TUT851970:TUT852125 UEP851970:UEP852125 UOL851970:UOL852125 UYH851970:UYH852125 VID851970:VID852125 VRZ851970:VRZ852125 WBV851970:WBV852125 WLR851970:WLR852125 WVN851970:WVN852125 T917506:T917661 JB917506:JB917661 SX917506:SX917661 ACT917506:ACT917661 AMP917506:AMP917661 AWL917506:AWL917661 BGH917506:BGH917661 BQD917506:BQD917661 BZZ917506:BZZ917661 CJV917506:CJV917661 CTR917506:CTR917661 DDN917506:DDN917661 DNJ917506:DNJ917661 DXF917506:DXF917661 EHB917506:EHB917661 EQX917506:EQX917661 FAT917506:FAT917661 FKP917506:FKP917661 FUL917506:FUL917661 GEH917506:GEH917661 GOD917506:GOD917661 GXZ917506:GXZ917661 HHV917506:HHV917661 HRR917506:HRR917661 IBN917506:IBN917661 ILJ917506:ILJ917661 IVF917506:IVF917661 JFB917506:JFB917661 JOX917506:JOX917661 JYT917506:JYT917661 KIP917506:KIP917661 KSL917506:KSL917661 LCH917506:LCH917661 LMD917506:LMD917661 LVZ917506:LVZ917661 MFV917506:MFV917661 MPR917506:MPR917661 MZN917506:MZN917661 NJJ917506:NJJ917661 NTF917506:NTF917661 ODB917506:ODB917661 OMX917506:OMX917661 OWT917506:OWT917661 PGP917506:PGP917661 PQL917506:PQL917661 QAH917506:QAH917661 QKD917506:QKD917661 QTZ917506:QTZ917661 RDV917506:RDV917661 RNR917506:RNR917661 RXN917506:RXN917661 SHJ917506:SHJ917661 SRF917506:SRF917661 TBB917506:TBB917661 TKX917506:TKX917661 TUT917506:TUT917661 UEP917506:UEP917661 UOL917506:UOL917661 UYH917506:UYH917661 VID917506:VID917661 VRZ917506:VRZ917661 WBV917506:WBV917661 WLR917506:WLR917661 WVN917506:WVN917661 T983042:T983197 JB983042:JB983197 SX983042:SX983197 ACT983042:ACT983197 AMP983042:AMP983197 AWL983042:AWL983197 BGH983042:BGH983197 BQD983042:BQD983197 BZZ983042:BZZ983197 CJV983042:CJV983197 CTR983042:CTR983197 DDN983042:DDN983197 DNJ983042:DNJ983197 DXF983042:DXF983197 EHB983042:EHB983197 EQX983042:EQX983197 FAT983042:FAT983197 FKP983042:FKP983197 FUL983042:FUL983197 GEH983042:GEH983197 GOD983042:GOD983197 GXZ983042:GXZ983197 HHV983042:HHV983197 HRR983042:HRR983197 IBN983042:IBN983197 ILJ983042:ILJ983197 IVF983042:IVF983197 JFB983042:JFB983197 JOX983042:JOX983197 JYT983042:JYT983197 KIP983042:KIP983197 KSL983042:KSL983197 LCH983042:LCH983197 LMD983042:LMD983197 LVZ983042:LVZ983197 MFV983042:MFV983197 MPR983042:MPR983197 MZN983042:MZN983197 NJJ983042:NJJ983197 NTF983042:NTF983197 ODB983042:ODB983197 OMX983042:OMX983197 OWT983042:OWT983197 PGP983042:PGP983197 PQL983042:PQL983197 QAH983042:QAH983197 QKD983042:QKD983197 QTZ983042:QTZ983197 RDV983042:RDV983197 RNR983042:RNR983197 RXN983042:RXN983197 SHJ983042:SHJ983197 SRF983042:SRF983197 TBB983042:TBB983197 TKX983042:TKX983197 TUT983042:TUT983197 UEP983042:UEP983197 UOL983042:UOL983197 UYH983042:UYH983197 VID983042:VID983197 VRZ983042:VRZ983197 WBV983042:WBV983197 WLR983042:WLR983197 WVN983042:WVN983197" xr:uid="{BF94F664-73BE-4BFB-B9B3-FE3295290AB5}"/>
    <dataValidation allowBlank="1" showInputMessage="1" showErrorMessage="1" prompt="A entrada de quantidades é feita na coluna AJ se acompanhamento por BM, ou na aba &quot;Memória de Cálculo/PLQ&quot; se acompanhamento por PLE." sqref="Q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Q65536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Q131072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Q196608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Q262144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Q327680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Q393216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Q458752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Q524288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Q589824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Q655360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Q720896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Q786432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Q851968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Q917504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Q983040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Q13:Q168 IY13:IY168 SU13:SU168 ACQ13:ACQ168 AMM13:AMM168 AWI13:AWI168 BGE13:BGE168 BQA13:BQA168 BZW13:BZW168 CJS13:CJS168 CTO13:CTO168 DDK13:DDK168 DNG13:DNG168 DXC13:DXC168 EGY13:EGY168 EQU13:EQU168 FAQ13:FAQ168 FKM13:FKM168 FUI13:FUI168 GEE13:GEE168 GOA13:GOA168 GXW13:GXW168 HHS13:HHS168 HRO13:HRO168 IBK13:IBK168 ILG13:ILG168 IVC13:IVC168 JEY13:JEY168 JOU13:JOU168 JYQ13:JYQ168 KIM13:KIM168 KSI13:KSI168 LCE13:LCE168 LMA13:LMA168 LVW13:LVW168 MFS13:MFS168 MPO13:MPO168 MZK13:MZK168 NJG13:NJG168 NTC13:NTC168 OCY13:OCY168 OMU13:OMU168 OWQ13:OWQ168 PGM13:PGM168 PQI13:PQI168 QAE13:QAE168 QKA13:QKA168 QTW13:QTW168 RDS13:RDS168 RNO13:RNO168 RXK13:RXK168 SHG13:SHG168 SRC13:SRC168 TAY13:TAY168 TKU13:TKU168 TUQ13:TUQ168 UEM13:UEM168 UOI13:UOI168 UYE13:UYE168 VIA13:VIA168 VRW13:VRW168 WBS13:WBS168 WLO13:WLO168 WVK13:WVK168 Q65538:Q65693 IY65538:IY65693 SU65538:SU65693 ACQ65538:ACQ65693 AMM65538:AMM65693 AWI65538:AWI65693 BGE65538:BGE65693 BQA65538:BQA65693 BZW65538:BZW65693 CJS65538:CJS65693 CTO65538:CTO65693 DDK65538:DDK65693 DNG65538:DNG65693 DXC65538:DXC65693 EGY65538:EGY65693 EQU65538:EQU65693 FAQ65538:FAQ65693 FKM65538:FKM65693 FUI65538:FUI65693 GEE65538:GEE65693 GOA65538:GOA65693 GXW65538:GXW65693 HHS65538:HHS65693 HRO65538:HRO65693 IBK65538:IBK65693 ILG65538:ILG65693 IVC65538:IVC65693 JEY65538:JEY65693 JOU65538:JOU65693 JYQ65538:JYQ65693 KIM65538:KIM65693 KSI65538:KSI65693 LCE65538:LCE65693 LMA65538:LMA65693 LVW65538:LVW65693 MFS65538:MFS65693 MPO65538:MPO65693 MZK65538:MZK65693 NJG65538:NJG65693 NTC65538:NTC65693 OCY65538:OCY65693 OMU65538:OMU65693 OWQ65538:OWQ65693 PGM65538:PGM65693 PQI65538:PQI65693 QAE65538:QAE65693 QKA65538:QKA65693 QTW65538:QTW65693 RDS65538:RDS65693 RNO65538:RNO65693 RXK65538:RXK65693 SHG65538:SHG65693 SRC65538:SRC65693 TAY65538:TAY65693 TKU65538:TKU65693 TUQ65538:TUQ65693 UEM65538:UEM65693 UOI65538:UOI65693 UYE65538:UYE65693 VIA65538:VIA65693 VRW65538:VRW65693 WBS65538:WBS65693 WLO65538:WLO65693 WVK65538:WVK65693 Q131074:Q131229 IY131074:IY131229 SU131074:SU131229 ACQ131074:ACQ131229 AMM131074:AMM131229 AWI131074:AWI131229 BGE131074:BGE131229 BQA131074:BQA131229 BZW131074:BZW131229 CJS131074:CJS131229 CTO131074:CTO131229 DDK131074:DDK131229 DNG131074:DNG131229 DXC131074:DXC131229 EGY131074:EGY131229 EQU131074:EQU131229 FAQ131074:FAQ131229 FKM131074:FKM131229 FUI131074:FUI131229 GEE131074:GEE131229 GOA131074:GOA131229 GXW131074:GXW131229 HHS131074:HHS131229 HRO131074:HRO131229 IBK131074:IBK131229 ILG131074:ILG131229 IVC131074:IVC131229 JEY131074:JEY131229 JOU131074:JOU131229 JYQ131074:JYQ131229 KIM131074:KIM131229 KSI131074:KSI131229 LCE131074:LCE131229 LMA131074:LMA131229 LVW131074:LVW131229 MFS131074:MFS131229 MPO131074:MPO131229 MZK131074:MZK131229 NJG131074:NJG131229 NTC131074:NTC131229 OCY131074:OCY131229 OMU131074:OMU131229 OWQ131074:OWQ131229 PGM131074:PGM131229 PQI131074:PQI131229 QAE131074:QAE131229 QKA131074:QKA131229 QTW131074:QTW131229 RDS131074:RDS131229 RNO131074:RNO131229 RXK131074:RXK131229 SHG131074:SHG131229 SRC131074:SRC131229 TAY131074:TAY131229 TKU131074:TKU131229 TUQ131074:TUQ131229 UEM131074:UEM131229 UOI131074:UOI131229 UYE131074:UYE131229 VIA131074:VIA131229 VRW131074:VRW131229 WBS131074:WBS131229 WLO131074:WLO131229 WVK131074:WVK131229 Q196610:Q196765 IY196610:IY196765 SU196610:SU196765 ACQ196610:ACQ196765 AMM196610:AMM196765 AWI196610:AWI196765 BGE196610:BGE196765 BQA196610:BQA196765 BZW196610:BZW196765 CJS196610:CJS196765 CTO196610:CTO196765 DDK196610:DDK196765 DNG196610:DNG196765 DXC196610:DXC196765 EGY196610:EGY196765 EQU196610:EQU196765 FAQ196610:FAQ196765 FKM196610:FKM196765 FUI196610:FUI196765 GEE196610:GEE196765 GOA196610:GOA196765 GXW196610:GXW196765 HHS196610:HHS196765 HRO196610:HRO196765 IBK196610:IBK196765 ILG196610:ILG196765 IVC196610:IVC196765 JEY196610:JEY196765 JOU196610:JOU196765 JYQ196610:JYQ196765 KIM196610:KIM196765 KSI196610:KSI196765 LCE196610:LCE196765 LMA196610:LMA196765 LVW196610:LVW196765 MFS196610:MFS196765 MPO196610:MPO196765 MZK196610:MZK196765 NJG196610:NJG196765 NTC196610:NTC196765 OCY196610:OCY196765 OMU196610:OMU196765 OWQ196610:OWQ196765 PGM196610:PGM196765 PQI196610:PQI196765 QAE196610:QAE196765 QKA196610:QKA196765 QTW196610:QTW196765 RDS196610:RDS196765 RNO196610:RNO196765 RXK196610:RXK196765 SHG196610:SHG196765 SRC196610:SRC196765 TAY196610:TAY196765 TKU196610:TKU196765 TUQ196610:TUQ196765 UEM196610:UEM196765 UOI196610:UOI196765 UYE196610:UYE196765 VIA196610:VIA196765 VRW196610:VRW196765 WBS196610:WBS196765 WLO196610:WLO196765 WVK196610:WVK196765 Q262146:Q262301 IY262146:IY262301 SU262146:SU262301 ACQ262146:ACQ262301 AMM262146:AMM262301 AWI262146:AWI262301 BGE262146:BGE262301 BQA262146:BQA262301 BZW262146:BZW262301 CJS262146:CJS262301 CTO262146:CTO262301 DDK262146:DDK262301 DNG262146:DNG262301 DXC262146:DXC262301 EGY262146:EGY262301 EQU262146:EQU262301 FAQ262146:FAQ262301 FKM262146:FKM262301 FUI262146:FUI262301 GEE262146:GEE262301 GOA262146:GOA262301 GXW262146:GXW262301 HHS262146:HHS262301 HRO262146:HRO262301 IBK262146:IBK262301 ILG262146:ILG262301 IVC262146:IVC262301 JEY262146:JEY262301 JOU262146:JOU262301 JYQ262146:JYQ262301 KIM262146:KIM262301 KSI262146:KSI262301 LCE262146:LCE262301 LMA262146:LMA262301 LVW262146:LVW262301 MFS262146:MFS262301 MPO262146:MPO262301 MZK262146:MZK262301 NJG262146:NJG262301 NTC262146:NTC262301 OCY262146:OCY262301 OMU262146:OMU262301 OWQ262146:OWQ262301 PGM262146:PGM262301 PQI262146:PQI262301 QAE262146:QAE262301 QKA262146:QKA262301 QTW262146:QTW262301 RDS262146:RDS262301 RNO262146:RNO262301 RXK262146:RXK262301 SHG262146:SHG262301 SRC262146:SRC262301 TAY262146:TAY262301 TKU262146:TKU262301 TUQ262146:TUQ262301 UEM262146:UEM262301 UOI262146:UOI262301 UYE262146:UYE262301 VIA262146:VIA262301 VRW262146:VRW262301 WBS262146:WBS262301 WLO262146:WLO262301 WVK262146:WVK262301 Q327682:Q327837 IY327682:IY327837 SU327682:SU327837 ACQ327682:ACQ327837 AMM327682:AMM327837 AWI327682:AWI327837 BGE327682:BGE327837 BQA327682:BQA327837 BZW327682:BZW327837 CJS327682:CJS327837 CTO327682:CTO327837 DDK327682:DDK327837 DNG327682:DNG327837 DXC327682:DXC327837 EGY327682:EGY327837 EQU327682:EQU327837 FAQ327682:FAQ327837 FKM327682:FKM327837 FUI327682:FUI327837 GEE327682:GEE327837 GOA327682:GOA327837 GXW327682:GXW327837 HHS327682:HHS327837 HRO327682:HRO327837 IBK327682:IBK327837 ILG327682:ILG327837 IVC327682:IVC327837 JEY327682:JEY327837 JOU327682:JOU327837 JYQ327682:JYQ327837 KIM327682:KIM327837 KSI327682:KSI327837 LCE327682:LCE327837 LMA327682:LMA327837 LVW327682:LVW327837 MFS327682:MFS327837 MPO327682:MPO327837 MZK327682:MZK327837 NJG327682:NJG327837 NTC327682:NTC327837 OCY327682:OCY327837 OMU327682:OMU327837 OWQ327682:OWQ327837 PGM327682:PGM327837 PQI327682:PQI327837 QAE327682:QAE327837 QKA327682:QKA327837 QTW327682:QTW327837 RDS327682:RDS327837 RNO327682:RNO327837 RXK327682:RXK327837 SHG327682:SHG327837 SRC327682:SRC327837 TAY327682:TAY327837 TKU327682:TKU327837 TUQ327682:TUQ327837 UEM327682:UEM327837 UOI327682:UOI327837 UYE327682:UYE327837 VIA327682:VIA327837 VRW327682:VRW327837 WBS327682:WBS327837 WLO327682:WLO327837 WVK327682:WVK327837 Q393218:Q393373 IY393218:IY393373 SU393218:SU393373 ACQ393218:ACQ393373 AMM393218:AMM393373 AWI393218:AWI393373 BGE393218:BGE393373 BQA393218:BQA393373 BZW393218:BZW393373 CJS393218:CJS393373 CTO393218:CTO393373 DDK393218:DDK393373 DNG393218:DNG393373 DXC393218:DXC393373 EGY393218:EGY393373 EQU393218:EQU393373 FAQ393218:FAQ393373 FKM393218:FKM393373 FUI393218:FUI393373 GEE393218:GEE393373 GOA393218:GOA393373 GXW393218:GXW393373 HHS393218:HHS393373 HRO393218:HRO393373 IBK393218:IBK393373 ILG393218:ILG393373 IVC393218:IVC393373 JEY393218:JEY393373 JOU393218:JOU393373 JYQ393218:JYQ393373 KIM393218:KIM393373 KSI393218:KSI393373 LCE393218:LCE393373 LMA393218:LMA393373 LVW393218:LVW393373 MFS393218:MFS393373 MPO393218:MPO393373 MZK393218:MZK393373 NJG393218:NJG393373 NTC393218:NTC393373 OCY393218:OCY393373 OMU393218:OMU393373 OWQ393218:OWQ393373 PGM393218:PGM393373 PQI393218:PQI393373 QAE393218:QAE393373 QKA393218:QKA393373 QTW393218:QTW393373 RDS393218:RDS393373 RNO393218:RNO393373 RXK393218:RXK393373 SHG393218:SHG393373 SRC393218:SRC393373 TAY393218:TAY393373 TKU393218:TKU393373 TUQ393218:TUQ393373 UEM393218:UEM393373 UOI393218:UOI393373 UYE393218:UYE393373 VIA393218:VIA393373 VRW393218:VRW393373 WBS393218:WBS393373 WLO393218:WLO393373 WVK393218:WVK393373 Q458754:Q458909 IY458754:IY458909 SU458754:SU458909 ACQ458754:ACQ458909 AMM458754:AMM458909 AWI458754:AWI458909 BGE458754:BGE458909 BQA458754:BQA458909 BZW458754:BZW458909 CJS458754:CJS458909 CTO458754:CTO458909 DDK458754:DDK458909 DNG458754:DNG458909 DXC458754:DXC458909 EGY458754:EGY458909 EQU458754:EQU458909 FAQ458754:FAQ458909 FKM458754:FKM458909 FUI458754:FUI458909 GEE458754:GEE458909 GOA458754:GOA458909 GXW458754:GXW458909 HHS458754:HHS458909 HRO458754:HRO458909 IBK458754:IBK458909 ILG458754:ILG458909 IVC458754:IVC458909 JEY458754:JEY458909 JOU458754:JOU458909 JYQ458754:JYQ458909 KIM458754:KIM458909 KSI458754:KSI458909 LCE458754:LCE458909 LMA458754:LMA458909 LVW458754:LVW458909 MFS458754:MFS458909 MPO458754:MPO458909 MZK458754:MZK458909 NJG458754:NJG458909 NTC458754:NTC458909 OCY458754:OCY458909 OMU458754:OMU458909 OWQ458754:OWQ458909 PGM458754:PGM458909 PQI458754:PQI458909 QAE458754:QAE458909 QKA458754:QKA458909 QTW458754:QTW458909 RDS458754:RDS458909 RNO458754:RNO458909 RXK458754:RXK458909 SHG458754:SHG458909 SRC458754:SRC458909 TAY458754:TAY458909 TKU458754:TKU458909 TUQ458754:TUQ458909 UEM458754:UEM458909 UOI458754:UOI458909 UYE458754:UYE458909 VIA458754:VIA458909 VRW458754:VRW458909 WBS458754:WBS458909 WLO458754:WLO458909 WVK458754:WVK458909 Q524290:Q524445 IY524290:IY524445 SU524290:SU524445 ACQ524290:ACQ524445 AMM524290:AMM524445 AWI524290:AWI524445 BGE524290:BGE524445 BQA524290:BQA524445 BZW524290:BZW524445 CJS524290:CJS524445 CTO524290:CTO524445 DDK524290:DDK524445 DNG524290:DNG524445 DXC524290:DXC524445 EGY524290:EGY524445 EQU524290:EQU524445 FAQ524290:FAQ524445 FKM524290:FKM524445 FUI524290:FUI524445 GEE524290:GEE524445 GOA524290:GOA524445 GXW524290:GXW524445 HHS524290:HHS524445 HRO524290:HRO524445 IBK524290:IBK524445 ILG524290:ILG524445 IVC524290:IVC524445 JEY524290:JEY524445 JOU524290:JOU524445 JYQ524290:JYQ524445 KIM524290:KIM524445 KSI524290:KSI524445 LCE524290:LCE524445 LMA524290:LMA524445 LVW524290:LVW524445 MFS524290:MFS524445 MPO524290:MPO524445 MZK524290:MZK524445 NJG524290:NJG524445 NTC524290:NTC524445 OCY524290:OCY524445 OMU524290:OMU524445 OWQ524290:OWQ524445 PGM524290:PGM524445 PQI524290:PQI524445 QAE524290:QAE524445 QKA524290:QKA524445 QTW524290:QTW524445 RDS524290:RDS524445 RNO524290:RNO524445 RXK524290:RXK524445 SHG524290:SHG524445 SRC524290:SRC524445 TAY524290:TAY524445 TKU524290:TKU524445 TUQ524290:TUQ524445 UEM524290:UEM524445 UOI524290:UOI524445 UYE524290:UYE524445 VIA524290:VIA524445 VRW524290:VRW524445 WBS524290:WBS524445 WLO524290:WLO524445 WVK524290:WVK524445 Q589826:Q589981 IY589826:IY589981 SU589826:SU589981 ACQ589826:ACQ589981 AMM589826:AMM589981 AWI589826:AWI589981 BGE589826:BGE589981 BQA589826:BQA589981 BZW589826:BZW589981 CJS589826:CJS589981 CTO589826:CTO589981 DDK589826:DDK589981 DNG589826:DNG589981 DXC589826:DXC589981 EGY589826:EGY589981 EQU589826:EQU589981 FAQ589826:FAQ589981 FKM589826:FKM589981 FUI589826:FUI589981 GEE589826:GEE589981 GOA589826:GOA589981 GXW589826:GXW589981 HHS589826:HHS589981 HRO589826:HRO589981 IBK589826:IBK589981 ILG589826:ILG589981 IVC589826:IVC589981 JEY589826:JEY589981 JOU589826:JOU589981 JYQ589826:JYQ589981 KIM589826:KIM589981 KSI589826:KSI589981 LCE589826:LCE589981 LMA589826:LMA589981 LVW589826:LVW589981 MFS589826:MFS589981 MPO589826:MPO589981 MZK589826:MZK589981 NJG589826:NJG589981 NTC589826:NTC589981 OCY589826:OCY589981 OMU589826:OMU589981 OWQ589826:OWQ589981 PGM589826:PGM589981 PQI589826:PQI589981 QAE589826:QAE589981 QKA589826:QKA589981 QTW589826:QTW589981 RDS589826:RDS589981 RNO589826:RNO589981 RXK589826:RXK589981 SHG589826:SHG589981 SRC589826:SRC589981 TAY589826:TAY589981 TKU589826:TKU589981 TUQ589826:TUQ589981 UEM589826:UEM589981 UOI589826:UOI589981 UYE589826:UYE589981 VIA589826:VIA589981 VRW589826:VRW589981 WBS589826:WBS589981 WLO589826:WLO589981 WVK589826:WVK589981 Q655362:Q655517 IY655362:IY655517 SU655362:SU655517 ACQ655362:ACQ655517 AMM655362:AMM655517 AWI655362:AWI655517 BGE655362:BGE655517 BQA655362:BQA655517 BZW655362:BZW655517 CJS655362:CJS655517 CTO655362:CTO655517 DDK655362:DDK655517 DNG655362:DNG655517 DXC655362:DXC655517 EGY655362:EGY655517 EQU655362:EQU655517 FAQ655362:FAQ655517 FKM655362:FKM655517 FUI655362:FUI655517 GEE655362:GEE655517 GOA655362:GOA655517 GXW655362:GXW655517 HHS655362:HHS655517 HRO655362:HRO655517 IBK655362:IBK655517 ILG655362:ILG655517 IVC655362:IVC655517 JEY655362:JEY655517 JOU655362:JOU655517 JYQ655362:JYQ655517 KIM655362:KIM655517 KSI655362:KSI655517 LCE655362:LCE655517 LMA655362:LMA655517 LVW655362:LVW655517 MFS655362:MFS655517 MPO655362:MPO655517 MZK655362:MZK655517 NJG655362:NJG655517 NTC655362:NTC655517 OCY655362:OCY655517 OMU655362:OMU655517 OWQ655362:OWQ655517 PGM655362:PGM655517 PQI655362:PQI655517 QAE655362:QAE655517 QKA655362:QKA655517 QTW655362:QTW655517 RDS655362:RDS655517 RNO655362:RNO655517 RXK655362:RXK655517 SHG655362:SHG655517 SRC655362:SRC655517 TAY655362:TAY655517 TKU655362:TKU655517 TUQ655362:TUQ655517 UEM655362:UEM655517 UOI655362:UOI655517 UYE655362:UYE655517 VIA655362:VIA655517 VRW655362:VRW655517 WBS655362:WBS655517 WLO655362:WLO655517 WVK655362:WVK655517 Q720898:Q721053 IY720898:IY721053 SU720898:SU721053 ACQ720898:ACQ721053 AMM720898:AMM721053 AWI720898:AWI721053 BGE720898:BGE721053 BQA720898:BQA721053 BZW720898:BZW721053 CJS720898:CJS721053 CTO720898:CTO721053 DDK720898:DDK721053 DNG720898:DNG721053 DXC720898:DXC721053 EGY720898:EGY721053 EQU720898:EQU721053 FAQ720898:FAQ721053 FKM720898:FKM721053 FUI720898:FUI721053 GEE720898:GEE721053 GOA720898:GOA721053 GXW720898:GXW721053 HHS720898:HHS721053 HRO720898:HRO721053 IBK720898:IBK721053 ILG720898:ILG721053 IVC720898:IVC721053 JEY720898:JEY721053 JOU720898:JOU721053 JYQ720898:JYQ721053 KIM720898:KIM721053 KSI720898:KSI721053 LCE720898:LCE721053 LMA720898:LMA721053 LVW720898:LVW721053 MFS720898:MFS721053 MPO720898:MPO721053 MZK720898:MZK721053 NJG720898:NJG721053 NTC720898:NTC721053 OCY720898:OCY721053 OMU720898:OMU721053 OWQ720898:OWQ721053 PGM720898:PGM721053 PQI720898:PQI721053 QAE720898:QAE721053 QKA720898:QKA721053 QTW720898:QTW721053 RDS720898:RDS721053 RNO720898:RNO721053 RXK720898:RXK721053 SHG720898:SHG721053 SRC720898:SRC721053 TAY720898:TAY721053 TKU720898:TKU721053 TUQ720898:TUQ721053 UEM720898:UEM721053 UOI720898:UOI721053 UYE720898:UYE721053 VIA720898:VIA721053 VRW720898:VRW721053 WBS720898:WBS721053 WLO720898:WLO721053 WVK720898:WVK721053 Q786434:Q786589 IY786434:IY786589 SU786434:SU786589 ACQ786434:ACQ786589 AMM786434:AMM786589 AWI786434:AWI786589 BGE786434:BGE786589 BQA786434:BQA786589 BZW786434:BZW786589 CJS786434:CJS786589 CTO786434:CTO786589 DDK786434:DDK786589 DNG786434:DNG786589 DXC786434:DXC786589 EGY786434:EGY786589 EQU786434:EQU786589 FAQ786434:FAQ786589 FKM786434:FKM786589 FUI786434:FUI786589 GEE786434:GEE786589 GOA786434:GOA786589 GXW786434:GXW786589 HHS786434:HHS786589 HRO786434:HRO786589 IBK786434:IBK786589 ILG786434:ILG786589 IVC786434:IVC786589 JEY786434:JEY786589 JOU786434:JOU786589 JYQ786434:JYQ786589 KIM786434:KIM786589 KSI786434:KSI786589 LCE786434:LCE786589 LMA786434:LMA786589 LVW786434:LVW786589 MFS786434:MFS786589 MPO786434:MPO786589 MZK786434:MZK786589 NJG786434:NJG786589 NTC786434:NTC786589 OCY786434:OCY786589 OMU786434:OMU786589 OWQ786434:OWQ786589 PGM786434:PGM786589 PQI786434:PQI786589 QAE786434:QAE786589 QKA786434:QKA786589 QTW786434:QTW786589 RDS786434:RDS786589 RNO786434:RNO786589 RXK786434:RXK786589 SHG786434:SHG786589 SRC786434:SRC786589 TAY786434:TAY786589 TKU786434:TKU786589 TUQ786434:TUQ786589 UEM786434:UEM786589 UOI786434:UOI786589 UYE786434:UYE786589 VIA786434:VIA786589 VRW786434:VRW786589 WBS786434:WBS786589 WLO786434:WLO786589 WVK786434:WVK786589 Q851970:Q852125 IY851970:IY852125 SU851970:SU852125 ACQ851970:ACQ852125 AMM851970:AMM852125 AWI851970:AWI852125 BGE851970:BGE852125 BQA851970:BQA852125 BZW851970:BZW852125 CJS851970:CJS852125 CTO851970:CTO852125 DDK851970:DDK852125 DNG851970:DNG852125 DXC851970:DXC852125 EGY851970:EGY852125 EQU851970:EQU852125 FAQ851970:FAQ852125 FKM851970:FKM852125 FUI851970:FUI852125 GEE851970:GEE852125 GOA851970:GOA852125 GXW851970:GXW852125 HHS851970:HHS852125 HRO851970:HRO852125 IBK851970:IBK852125 ILG851970:ILG852125 IVC851970:IVC852125 JEY851970:JEY852125 JOU851970:JOU852125 JYQ851970:JYQ852125 KIM851970:KIM852125 KSI851970:KSI852125 LCE851970:LCE852125 LMA851970:LMA852125 LVW851970:LVW852125 MFS851970:MFS852125 MPO851970:MPO852125 MZK851970:MZK852125 NJG851970:NJG852125 NTC851970:NTC852125 OCY851970:OCY852125 OMU851970:OMU852125 OWQ851970:OWQ852125 PGM851970:PGM852125 PQI851970:PQI852125 QAE851970:QAE852125 QKA851970:QKA852125 QTW851970:QTW852125 RDS851970:RDS852125 RNO851970:RNO852125 RXK851970:RXK852125 SHG851970:SHG852125 SRC851970:SRC852125 TAY851970:TAY852125 TKU851970:TKU852125 TUQ851970:TUQ852125 UEM851970:UEM852125 UOI851970:UOI852125 UYE851970:UYE852125 VIA851970:VIA852125 VRW851970:VRW852125 WBS851970:WBS852125 WLO851970:WLO852125 WVK851970:WVK852125 Q917506:Q917661 IY917506:IY917661 SU917506:SU917661 ACQ917506:ACQ917661 AMM917506:AMM917661 AWI917506:AWI917661 BGE917506:BGE917661 BQA917506:BQA917661 BZW917506:BZW917661 CJS917506:CJS917661 CTO917506:CTO917661 DDK917506:DDK917661 DNG917506:DNG917661 DXC917506:DXC917661 EGY917506:EGY917661 EQU917506:EQU917661 FAQ917506:FAQ917661 FKM917506:FKM917661 FUI917506:FUI917661 GEE917506:GEE917661 GOA917506:GOA917661 GXW917506:GXW917661 HHS917506:HHS917661 HRO917506:HRO917661 IBK917506:IBK917661 ILG917506:ILG917661 IVC917506:IVC917661 JEY917506:JEY917661 JOU917506:JOU917661 JYQ917506:JYQ917661 KIM917506:KIM917661 KSI917506:KSI917661 LCE917506:LCE917661 LMA917506:LMA917661 LVW917506:LVW917661 MFS917506:MFS917661 MPO917506:MPO917661 MZK917506:MZK917661 NJG917506:NJG917661 NTC917506:NTC917661 OCY917506:OCY917661 OMU917506:OMU917661 OWQ917506:OWQ917661 PGM917506:PGM917661 PQI917506:PQI917661 QAE917506:QAE917661 QKA917506:QKA917661 QTW917506:QTW917661 RDS917506:RDS917661 RNO917506:RNO917661 RXK917506:RXK917661 SHG917506:SHG917661 SRC917506:SRC917661 TAY917506:TAY917661 TKU917506:TKU917661 TUQ917506:TUQ917661 UEM917506:UEM917661 UOI917506:UOI917661 UYE917506:UYE917661 VIA917506:VIA917661 VRW917506:VRW917661 WBS917506:WBS917661 WLO917506:WLO917661 WVK917506:WVK917661 Q983042:Q983197 IY983042:IY983197 SU983042:SU983197 ACQ983042:ACQ983197 AMM983042:AMM983197 AWI983042:AWI983197 BGE983042:BGE983197 BQA983042:BQA983197 BZW983042:BZW983197 CJS983042:CJS983197 CTO983042:CTO983197 DDK983042:DDK983197 DNG983042:DNG983197 DXC983042:DXC983197 EGY983042:EGY983197 EQU983042:EQU983197 FAQ983042:FAQ983197 FKM983042:FKM983197 FUI983042:FUI983197 GEE983042:GEE983197 GOA983042:GOA983197 GXW983042:GXW983197 HHS983042:HHS983197 HRO983042:HRO983197 IBK983042:IBK983197 ILG983042:ILG983197 IVC983042:IVC983197 JEY983042:JEY983197 JOU983042:JOU983197 JYQ983042:JYQ983197 KIM983042:KIM983197 KSI983042:KSI983197 LCE983042:LCE983197 LMA983042:LMA983197 LVW983042:LVW983197 MFS983042:MFS983197 MPO983042:MPO983197 MZK983042:MZK983197 NJG983042:NJG983197 NTC983042:NTC983197 OCY983042:OCY983197 OMU983042:OMU983197 OWQ983042:OWQ983197 PGM983042:PGM983197 PQI983042:PQI983197 QAE983042:QAE983197 QKA983042:QKA983197 QTW983042:QTW983197 RDS983042:RDS983197 RNO983042:RNO983197 RXK983042:RXK983197 SHG983042:SHG983197 SRC983042:SRC983197 TAY983042:TAY983197 TKU983042:TKU983197 TUQ983042:TUQ983197 UEM983042:UEM983197 UOI983042:UOI983197 UYE983042:UYE983197 VIA983042:VIA983197 VRW983042:VRW983197 WBS983042:WBS983197 WLO983042:WLO983197 WVK983042:WVK983197" xr:uid="{751D7EB6-FD8F-41F5-BA15-20CF8C567374}"/>
    <dataValidation type="list" showErrorMessage="1" errorTitle="Erro de Entrada" error="Selecione somente os itens da lista." promptTitle="Nível:" prompt="Selecione na lista o nível de itemização da Planilha." sqref="IQ11 SM11 ACI11 AME11 AWA11 BFW11 BPS11 BZO11 CJK11 CTG11 DDC11 DMY11 DWU11 EGQ11 EQM11 FAI11 FKE11 FUA11 GDW11 GNS11 GXO11 HHK11 HRG11 IBC11 IKY11 IUU11 JEQ11 JOM11 JYI11 KIE11 KSA11 LBW11 LLS11 LVO11 MFK11 MPG11 MZC11 NIY11 NSU11 OCQ11 OMM11 OWI11 PGE11 PQA11 PZW11 QJS11 QTO11 RDK11 RNG11 RXC11 SGY11 SQU11 TAQ11 TKM11 TUI11 UEE11 UOA11 UXW11 VHS11 VRO11 WBK11 WLG11 WVC11 IR65536 SN65536 ACJ65536 AMF65536 AWB65536 BFX65536 BPT65536 BZP65536 CJL65536 CTH65536 DDD65536 DMZ65536 DWV65536 EGR65536 EQN65536 FAJ65536 FKF65536 FUB65536 GDX65536 GNT65536 GXP65536 HHL65536 HRH65536 IBD65536 IKZ65536 IUV65536 JER65536 JON65536 JYJ65536 KIF65536 KSB65536 LBX65536 LLT65536 LVP65536 MFL65536 MPH65536 MZD65536 NIZ65536 NSV65536 OCR65536 OMN65536 OWJ65536 PGF65536 PQB65536 PZX65536 QJT65536 QTP65536 RDL65536 RNH65536 RXD65536 SGZ65536 SQV65536 TAR65536 TKN65536 TUJ65536 UEF65536 UOB65536 UXX65536 VHT65536 VRP65536 WBL65536 WLH65536 WVD65536 IR131072 SN131072 ACJ131072 AMF131072 AWB131072 BFX131072 BPT131072 BZP131072 CJL131072 CTH131072 DDD131072 DMZ131072 DWV131072 EGR131072 EQN131072 FAJ131072 FKF131072 FUB131072 GDX131072 GNT131072 GXP131072 HHL131072 HRH131072 IBD131072 IKZ131072 IUV131072 JER131072 JON131072 JYJ131072 KIF131072 KSB131072 LBX131072 LLT131072 LVP131072 MFL131072 MPH131072 MZD131072 NIZ131072 NSV131072 OCR131072 OMN131072 OWJ131072 PGF131072 PQB131072 PZX131072 QJT131072 QTP131072 RDL131072 RNH131072 RXD131072 SGZ131072 SQV131072 TAR131072 TKN131072 TUJ131072 UEF131072 UOB131072 UXX131072 VHT131072 VRP131072 WBL131072 WLH131072 WVD131072 IR196608 SN196608 ACJ196608 AMF196608 AWB196608 BFX196608 BPT196608 BZP196608 CJL196608 CTH196608 DDD196608 DMZ196608 DWV196608 EGR196608 EQN196608 FAJ196608 FKF196608 FUB196608 GDX196608 GNT196608 GXP196608 HHL196608 HRH196608 IBD196608 IKZ196608 IUV196608 JER196608 JON196608 JYJ196608 KIF196608 KSB196608 LBX196608 LLT196608 LVP196608 MFL196608 MPH196608 MZD196608 NIZ196608 NSV196608 OCR196608 OMN196608 OWJ196608 PGF196608 PQB196608 PZX196608 QJT196608 QTP196608 RDL196608 RNH196608 RXD196608 SGZ196608 SQV196608 TAR196608 TKN196608 TUJ196608 UEF196608 UOB196608 UXX196608 VHT196608 VRP196608 WBL196608 WLH196608 WVD196608 IR262144 SN262144 ACJ262144 AMF262144 AWB262144 BFX262144 BPT262144 BZP262144 CJL262144 CTH262144 DDD262144 DMZ262144 DWV262144 EGR262144 EQN262144 FAJ262144 FKF262144 FUB262144 GDX262144 GNT262144 GXP262144 HHL262144 HRH262144 IBD262144 IKZ262144 IUV262144 JER262144 JON262144 JYJ262144 KIF262144 KSB262144 LBX262144 LLT262144 LVP262144 MFL262144 MPH262144 MZD262144 NIZ262144 NSV262144 OCR262144 OMN262144 OWJ262144 PGF262144 PQB262144 PZX262144 QJT262144 QTP262144 RDL262144 RNH262144 RXD262144 SGZ262144 SQV262144 TAR262144 TKN262144 TUJ262144 UEF262144 UOB262144 UXX262144 VHT262144 VRP262144 WBL262144 WLH262144 WVD262144 IR327680 SN327680 ACJ327680 AMF327680 AWB327680 BFX327680 BPT327680 BZP327680 CJL327680 CTH327680 DDD327680 DMZ327680 DWV327680 EGR327680 EQN327680 FAJ327680 FKF327680 FUB327680 GDX327680 GNT327680 GXP327680 HHL327680 HRH327680 IBD327680 IKZ327680 IUV327680 JER327680 JON327680 JYJ327680 KIF327680 KSB327680 LBX327680 LLT327680 LVP327680 MFL327680 MPH327680 MZD327680 NIZ327680 NSV327680 OCR327680 OMN327680 OWJ327680 PGF327680 PQB327680 PZX327680 QJT327680 QTP327680 RDL327680 RNH327680 RXD327680 SGZ327680 SQV327680 TAR327680 TKN327680 TUJ327680 UEF327680 UOB327680 UXX327680 VHT327680 VRP327680 WBL327680 WLH327680 WVD327680 IR393216 SN393216 ACJ393216 AMF393216 AWB393216 BFX393216 BPT393216 BZP393216 CJL393216 CTH393216 DDD393216 DMZ393216 DWV393216 EGR393216 EQN393216 FAJ393216 FKF393216 FUB393216 GDX393216 GNT393216 GXP393216 HHL393216 HRH393216 IBD393216 IKZ393216 IUV393216 JER393216 JON393216 JYJ393216 KIF393216 KSB393216 LBX393216 LLT393216 LVP393216 MFL393216 MPH393216 MZD393216 NIZ393216 NSV393216 OCR393216 OMN393216 OWJ393216 PGF393216 PQB393216 PZX393216 QJT393216 QTP393216 RDL393216 RNH393216 RXD393216 SGZ393216 SQV393216 TAR393216 TKN393216 TUJ393216 UEF393216 UOB393216 UXX393216 VHT393216 VRP393216 WBL393216 WLH393216 WVD393216 IR458752 SN458752 ACJ458752 AMF458752 AWB458752 BFX458752 BPT458752 BZP458752 CJL458752 CTH458752 DDD458752 DMZ458752 DWV458752 EGR458752 EQN458752 FAJ458752 FKF458752 FUB458752 GDX458752 GNT458752 GXP458752 HHL458752 HRH458752 IBD458752 IKZ458752 IUV458752 JER458752 JON458752 JYJ458752 KIF458752 KSB458752 LBX458752 LLT458752 LVP458752 MFL458752 MPH458752 MZD458752 NIZ458752 NSV458752 OCR458752 OMN458752 OWJ458752 PGF458752 PQB458752 PZX458752 QJT458752 QTP458752 RDL458752 RNH458752 RXD458752 SGZ458752 SQV458752 TAR458752 TKN458752 TUJ458752 UEF458752 UOB458752 UXX458752 VHT458752 VRP458752 WBL458752 WLH458752 WVD458752 IR524288 SN524288 ACJ524288 AMF524288 AWB524288 BFX524288 BPT524288 BZP524288 CJL524288 CTH524288 DDD524288 DMZ524288 DWV524288 EGR524288 EQN524288 FAJ524288 FKF524288 FUB524288 GDX524288 GNT524288 GXP524288 HHL524288 HRH524288 IBD524288 IKZ524288 IUV524288 JER524288 JON524288 JYJ524288 KIF524288 KSB524288 LBX524288 LLT524288 LVP524288 MFL524288 MPH524288 MZD524288 NIZ524288 NSV524288 OCR524288 OMN524288 OWJ524288 PGF524288 PQB524288 PZX524288 QJT524288 QTP524288 RDL524288 RNH524288 RXD524288 SGZ524288 SQV524288 TAR524288 TKN524288 TUJ524288 UEF524288 UOB524288 UXX524288 VHT524288 VRP524288 WBL524288 WLH524288 WVD524288 IR589824 SN589824 ACJ589824 AMF589824 AWB589824 BFX589824 BPT589824 BZP589824 CJL589824 CTH589824 DDD589824 DMZ589824 DWV589824 EGR589824 EQN589824 FAJ589824 FKF589824 FUB589824 GDX589824 GNT589824 GXP589824 HHL589824 HRH589824 IBD589824 IKZ589824 IUV589824 JER589824 JON589824 JYJ589824 KIF589824 KSB589824 LBX589824 LLT589824 LVP589824 MFL589824 MPH589824 MZD589824 NIZ589824 NSV589824 OCR589824 OMN589824 OWJ589824 PGF589824 PQB589824 PZX589824 QJT589824 QTP589824 RDL589824 RNH589824 RXD589824 SGZ589824 SQV589824 TAR589824 TKN589824 TUJ589824 UEF589824 UOB589824 UXX589824 VHT589824 VRP589824 WBL589824 WLH589824 WVD589824 IR655360 SN655360 ACJ655360 AMF655360 AWB655360 BFX655360 BPT655360 BZP655360 CJL655360 CTH655360 DDD655360 DMZ655360 DWV655360 EGR655360 EQN655360 FAJ655360 FKF655360 FUB655360 GDX655360 GNT655360 GXP655360 HHL655360 HRH655360 IBD655360 IKZ655360 IUV655360 JER655360 JON655360 JYJ655360 KIF655360 KSB655360 LBX655360 LLT655360 LVP655360 MFL655360 MPH655360 MZD655360 NIZ655360 NSV655360 OCR655360 OMN655360 OWJ655360 PGF655360 PQB655360 PZX655360 QJT655360 QTP655360 RDL655360 RNH655360 RXD655360 SGZ655360 SQV655360 TAR655360 TKN655360 TUJ655360 UEF655360 UOB655360 UXX655360 VHT655360 VRP655360 WBL655360 WLH655360 WVD655360 IR720896 SN720896 ACJ720896 AMF720896 AWB720896 BFX720896 BPT720896 BZP720896 CJL720896 CTH720896 DDD720896 DMZ720896 DWV720896 EGR720896 EQN720896 FAJ720896 FKF720896 FUB720896 GDX720896 GNT720896 GXP720896 HHL720896 HRH720896 IBD720896 IKZ720896 IUV720896 JER720896 JON720896 JYJ720896 KIF720896 KSB720896 LBX720896 LLT720896 LVP720896 MFL720896 MPH720896 MZD720896 NIZ720896 NSV720896 OCR720896 OMN720896 OWJ720896 PGF720896 PQB720896 PZX720896 QJT720896 QTP720896 RDL720896 RNH720896 RXD720896 SGZ720896 SQV720896 TAR720896 TKN720896 TUJ720896 UEF720896 UOB720896 UXX720896 VHT720896 VRP720896 WBL720896 WLH720896 WVD720896 IR786432 SN786432 ACJ786432 AMF786432 AWB786432 BFX786432 BPT786432 BZP786432 CJL786432 CTH786432 DDD786432 DMZ786432 DWV786432 EGR786432 EQN786432 FAJ786432 FKF786432 FUB786432 GDX786432 GNT786432 GXP786432 HHL786432 HRH786432 IBD786432 IKZ786432 IUV786432 JER786432 JON786432 JYJ786432 KIF786432 KSB786432 LBX786432 LLT786432 LVP786432 MFL786432 MPH786432 MZD786432 NIZ786432 NSV786432 OCR786432 OMN786432 OWJ786432 PGF786432 PQB786432 PZX786432 QJT786432 QTP786432 RDL786432 RNH786432 RXD786432 SGZ786432 SQV786432 TAR786432 TKN786432 TUJ786432 UEF786432 UOB786432 UXX786432 VHT786432 VRP786432 WBL786432 WLH786432 WVD786432 IR851968 SN851968 ACJ851968 AMF851968 AWB851968 BFX851968 BPT851968 BZP851968 CJL851968 CTH851968 DDD851968 DMZ851968 DWV851968 EGR851968 EQN851968 FAJ851968 FKF851968 FUB851968 GDX851968 GNT851968 GXP851968 HHL851968 HRH851968 IBD851968 IKZ851968 IUV851968 JER851968 JON851968 JYJ851968 KIF851968 KSB851968 LBX851968 LLT851968 LVP851968 MFL851968 MPH851968 MZD851968 NIZ851968 NSV851968 OCR851968 OMN851968 OWJ851968 PGF851968 PQB851968 PZX851968 QJT851968 QTP851968 RDL851968 RNH851968 RXD851968 SGZ851968 SQV851968 TAR851968 TKN851968 TUJ851968 UEF851968 UOB851968 UXX851968 VHT851968 VRP851968 WBL851968 WLH851968 WVD851968 IR917504 SN917504 ACJ917504 AMF917504 AWB917504 BFX917504 BPT917504 BZP917504 CJL917504 CTH917504 DDD917504 DMZ917504 DWV917504 EGR917504 EQN917504 FAJ917504 FKF917504 FUB917504 GDX917504 GNT917504 GXP917504 HHL917504 HRH917504 IBD917504 IKZ917504 IUV917504 JER917504 JON917504 JYJ917504 KIF917504 KSB917504 LBX917504 LLT917504 LVP917504 MFL917504 MPH917504 MZD917504 NIZ917504 NSV917504 OCR917504 OMN917504 OWJ917504 PGF917504 PQB917504 PZX917504 QJT917504 QTP917504 RDL917504 RNH917504 RXD917504 SGZ917504 SQV917504 TAR917504 TKN917504 TUJ917504 UEF917504 UOB917504 UXX917504 VHT917504 VRP917504 WBL917504 WLH917504 WVD917504 IR983040 SN983040 ACJ983040 AMF983040 AWB983040 BFX983040 BPT983040 BZP983040 CJL983040 CTH983040 DDD983040 DMZ983040 DWV983040 EGR983040 EQN983040 FAJ983040 FKF983040 FUB983040 GDX983040 GNT983040 GXP983040 HHL983040 HRH983040 IBD983040 IKZ983040 IUV983040 JER983040 JON983040 JYJ983040 KIF983040 KSB983040 LBX983040 LLT983040 LVP983040 MFL983040 MPH983040 MZD983040 NIZ983040 NSV983040 OCR983040 OMN983040 OWJ983040 PGF983040 PQB983040 PZX983040 QJT983040 QTP983040 RDL983040 RNH983040 RXD983040 SGZ983040 SQV983040 TAR983040 TKN983040 TUJ983040 UEF983040 UOB983040 UXX983040 VHT983040 VRP983040 WBL983040 WLH983040 WVD983040 IR13:IR168 SN13:SN168 ACJ13:ACJ168 AMF13:AMF168 AWB13:AWB168 BFX13:BFX168 BPT13:BPT168 BZP13:BZP168 CJL13:CJL168 CTH13:CTH168 DDD13:DDD168 DMZ13:DMZ168 DWV13:DWV168 EGR13:EGR168 EQN13:EQN168 FAJ13:FAJ168 FKF13:FKF168 FUB13:FUB168 GDX13:GDX168 GNT13:GNT168 GXP13:GXP168 HHL13:HHL168 HRH13:HRH168 IBD13:IBD168 IKZ13:IKZ168 IUV13:IUV168 JER13:JER168 JON13:JON168 JYJ13:JYJ168 KIF13:KIF168 KSB13:KSB168 LBX13:LBX168 LLT13:LLT168 LVP13:LVP168 MFL13:MFL168 MPH13:MPH168 MZD13:MZD168 NIZ13:NIZ168 NSV13:NSV168 OCR13:OCR168 OMN13:OMN168 OWJ13:OWJ168 PGF13:PGF168 PQB13:PQB168 PZX13:PZX168 QJT13:QJT168 QTP13:QTP168 RDL13:RDL168 RNH13:RNH168 RXD13:RXD168 SGZ13:SGZ168 SQV13:SQV168 TAR13:TAR168 TKN13:TKN168 TUJ13:TUJ168 UEF13:UEF168 UOB13:UOB168 UXX13:UXX168 VHT13:VHT168 VRP13:VRP168 WBL13:WBL168 WLH13:WLH168 WVD13:WVD168 IR65538:IR65693 SN65538:SN65693 ACJ65538:ACJ65693 AMF65538:AMF65693 AWB65538:AWB65693 BFX65538:BFX65693 BPT65538:BPT65693 BZP65538:BZP65693 CJL65538:CJL65693 CTH65538:CTH65693 DDD65538:DDD65693 DMZ65538:DMZ65693 DWV65538:DWV65693 EGR65538:EGR65693 EQN65538:EQN65693 FAJ65538:FAJ65693 FKF65538:FKF65693 FUB65538:FUB65693 GDX65538:GDX65693 GNT65538:GNT65693 GXP65538:GXP65693 HHL65538:HHL65693 HRH65538:HRH65693 IBD65538:IBD65693 IKZ65538:IKZ65693 IUV65538:IUV65693 JER65538:JER65693 JON65538:JON65693 JYJ65538:JYJ65693 KIF65538:KIF65693 KSB65538:KSB65693 LBX65538:LBX65693 LLT65538:LLT65693 LVP65538:LVP65693 MFL65538:MFL65693 MPH65538:MPH65693 MZD65538:MZD65693 NIZ65538:NIZ65693 NSV65538:NSV65693 OCR65538:OCR65693 OMN65538:OMN65693 OWJ65538:OWJ65693 PGF65538:PGF65693 PQB65538:PQB65693 PZX65538:PZX65693 QJT65538:QJT65693 QTP65538:QTP65693 RDL65538:RDL65693 RNH65538:RNH65693 RXD65538:RXD65693 SGZ65538:SGZ65693 SQV65538:SQV65693 TAR65538:TAR65693 TKN65538:TKN65693 TUJ65538:TUJ65693 UEF65538:UEF65693 UOB65538:UOB65693 UXX65538:UXX65693 VHT65538:VHT65693 VRP65538:VRP65693 WBL65538:WBL65693 WLH65538:WLH65693 WVD65538:WVD65693 IR131074:IR131229 SN131074:SN131229 ACJ131074:ACJ131229 AMF131074:AMF131229 AWB131074:AWB131229 BFX131074:BFX131229 BPT131074:BPT131229 BZP131074:BZP131229 CJL131074:CJL131229 CTH131074:CTH131229 DDD131074:DDD131229 DMZ131074:DMZ131229 DWV131074:DWV131229 EGR131074:EGR131229 EQN131074:EQN131229 FAJ131074:FAJ131229 FKF131074:FKF131229 FUB131074:FUB131229 GDX131074:GDX131229 GNT131074:GNT131229 GXP131074:GXP131229 HHL131074:HHL131229 HRH131074:HRH131229 IBD131074:IBD131229 IKZ131074:IKZ131229 IUV131074:IUV131229 JER131074:JER131229 JON131074:JON131229 JYJ131074:JYJ131229 KIF131074:KIF131229 KSB131074:KSB131229 LBX131074:LBX131229 LLT131074:LLT131229 LVP131074:LVP131229 MFL131074:MFL131229 MPH131074:MPH131229 MZD131074:MZD131229 NIZ131074:NIZ131229 NSV131074:NSV131229 OCR131074:OCR131229 OMN131074:OMN131229 OWJ131074:OWJ131229 PGF131074:PGF131229 PQB131074:PQB131229 PZX131074:PZX131229 QJT131074:QJT131229 QTP131074:QTP131229 RDL131074:RDL131229 RNH131074:RNH131229 RXD131074:RXD131229 SGZ131074:SGZ131229 SQV131074:SQV131229 TAR131074:TAR131229 TKN131074:TKN131229 TUJ131074:TUJ131229 UEF131074:UEF131229 UOB131074:UOB131229 UXX131074:UXX131229 VHT131074:VHT131229 VRP131074:VRP131229 WBL131074:WBL131229 WLH131074:WLH131229 WVD131074:WVD131229 IR196610:IR196765 SN196610:SN196765 ACJ196610:ACJ196765 AMF196610:AMF196765 AWB196610:AWB196765 BFX196610:BFX196765 BPT196610:BPT196765 BZP196610:BZP196765 CJL196610:CJL196765 CTH196610:CTH196765 DDD196610:DDD196765 DMZ196610:DMZ196765 DWV196610:DWV196765 EGR196610:EGR196765 EQN196610:EQN196765 FAJ196610:FAJ196765 FKF196610:FKF196765 FUB196610:FUB196765 GDX196610:GDX196765 GNT196610:GNT196765 GXP196610:GXP196765 HHL196610:HHL196765 HRH196610:HRH196765 IBD196610:IBD196765 IKZ196610:IKZ196765 IUV196610:IUV196765 JER196610:JER196765 JON196610:JON196765 JYJ196610:JYJ196765 KIF196610:KIF196765 KSB196610:KSB196765 LBX196610:LBX196765 LLT196610:LLT196765 LVP196610:LVP196765 MFL196610:MFL196765 MPH196610:MPH196765 MZD196610:MZD196765 NIZ196610:NIZ196765 NSV196610:NSV196765 OCR196610:OCR196765 OMN196610:OMN196765 OWJ196610:OWJ196765 PGF196610:PGF196765 PQB196610:PQB196765 PZX196610:PZX196765 QJT196610:QJT196765 QTP196610:QTP196765 RDL196610:RDL196765 RNH196610:RNH196765 RXD196610:RXD196765 SGZ196610:SGZ196765 SQV196610:SQV196765 TAR196610:TAR196765 TKN196610:TKN196765 TUJ196610:TUJ196765 UEF196610:UEF196765 UOB196610:UOB196765 UXX196610:UXX196765 VHT196610:VHT196765 VRP196610:VRP196765 WBL196610:WBL196765 WLH196610:WLH196765 WVD196610:WVD196765 IR262146:IR262301 SN262146:SN262301 ACJ262146:ACJ262301 AMF262146:AMF262301 AWB262146:AWB262301 BFX262146:BFX262301 BPT262146:BPT262301 BZP262146:BZP262301 CJL262146:CJL262301 CTH262146:CTH262301 DDD262146:DDD262301 DMZ262146:DMZ262301 DWV262146:DWV262301 EGR262146:EGR262301 EQN262146:EQN262301 FAJ262146:FAJ262301 FKF262146:FKF262301 FUB262146:FUB262301 GDX262146:GDX262301 GNT262146:GNT262301 GXP262146:GXP262301 HHL262146:HHL262301 HRH262146:HRH262301 IBD262146:IBD262301 IKZ262146:IKZ262301 IUV262146:IUV262301 JER262146:JER262301 JON262146:JON262301 JYJ262146:JYJ262301 KIF262146:KIF262301 KSB262146:KSB262301 LBX262146:LBX262301 LLT262146:LLT262301 LVP262146:LVP262301 MFL262146:MFL262301 MPH262146:MPH262301 MZD262146:MZD262301 NIZ262146:NIZ262301 NSV262146:NSV262301 OCR262146:OCR262301 OMN262146:OMN262301 OWJ262146:OWJ262301 PGF262146:PGF262301 PQB262146:PQB262301 PZX262146:PZX262301 QJT262146:QJT262301 QTP262146:QTP262301 RDL262146:RDL262301 RNH262146:RNH262301 RXD262146:RXD262301 SGZ262146:SGZ262301 SQV262146:SQV262301 TAR262146:TAR262301 TKN262146:TKN262301 TUJ262146:TUJ262301 UEF262146:UEF262301 UOB262146:UOB262301 UXX262146:UXX262301 VHT262146:VHT262301 VRP262146:VRP262301 WBL262146:WBL262301 WLH262146:WLH262301 WVD262146:WVD262301 IR327682:IR327837 SN327682:SN327837 ACJ327682:ACJ327837 AMF327682:AMF327837 AWB327682:AWB327837 BFX327682:BFX327837 BPT327682:BPT327837 BZP327682:BZP327837 CJL327682:CJL327837 CTH327682:CTH327837 DDD327682:DDD327837 DMZ327682:DMZ327837 DWV327682:DWV327837 EGR327682:EGR327837 EQN327682:EQN327837 FAJ327682:FAJ327837 FKF327682:FKF327837 FUB327682:FUB327837 GDX327682:GDX327837 GNT327682:GNT327837 GXP327682:GXP327837 HHL327682:HHL327837 HRH327682:HRH327837 IBD327682:IBD327837 IKZ327682:IKZ327837 IUV327682:IUV327837 JER327682:JER327837 JON327682:JON327837 JYJ327682:JYJ327837 KIF327682:KIF327837 KSB327682:KSB327837 LBX327682:LBX327837 LLT327682:LLT327837 LVP327682:LVP327837 MFL327682:MFL327837 MPH327682:MPH327837 MZD327682:MZD327837 NIZ327682:NIZ327837 NSV327682:NSV327837 OCR327682:OCR327837 OMN327682:OMN327837 OWJ327682:OWJ327837 PGF327682:PGF327837 PQB327682:PQB327837 PZX327682:PZX327837 QJT327682:QJT327837 QTP327682:QTP327837 RDL327682:RDL327837 RNH327682:RNH327837 RXD327682:RXD327837 SGZ327682:SGZ327837 SQV327682:SQV327837 TAR327682:TAR327837 TKN327682:TKN327837 TUJ327682:TUJ327837 UEF327682:UEF327837 UOB327682:UOB327837 UXX327682:UXX327837 VHT327682:VHT327837 VRP327682:VRP327837 WBL327682:WBL327837 WLH327682:WLH327837 WVD327682:WVD327837 IR393218:IR393373 SN393218:SN393373 ACJ393218:ACJ393373 AMF393218:AMF393373 AWB393218:AWB393373 BFX393218:BFX393373 BPT393218:BPT393373 BZP393218:BZP393373 CJL393218:CJL393373 CTH393218:CTH393373 DDD393218:DDD393373 DMZ393218:DMZ393373 DWV393218:DWV393373 EGR393218:EGR393373 EQN393218:EQN393373 FAJ393218:FAJ393373 FKF393218:FKF393373 FUB393218:FUB393373 GDX393218:GDX393373 GNT393218:GNT393373 GXP393218:GXP393373 HHL393218:HHL393373 HRH393218:HRH393373 IBD393218:IBD393373 IKZ393218:IKZ393373 IUV393218:IUV393373 JER393218:JER393373 JON393218:JON393373 JYJ393218:JYJ393373 KIF393218:KIF393373 KSB393218:KSB393373 LBX393218:LBX393373 LLT393218:LLT393373 LVP393218:LVP393373 MFL393218:MFL393373 MPH393218:MPH393373 MZD393218:MZD393373 NIZ393218:NIZ393373 NSV393218:NSV393373 OCR393218:OCR393373 OMN393218:OMN393373 OWJ393218:OWJ393373 PGF393218:PGF393373 PQB393218:PQB393373 PZX393218:PZX393373 QJT393218:QJT393373 QTP393218:QTP393373 RDL393218:RDL393373 RNH393218:RNH393373 RXD393218:RXD393373 SGZ393218:SGZ393373 SQV393218:SQV393373 TAR393218:TAR393373 TKN393218:TKN393373 TUJ393218:TUJ393373 UEF393218:UEF393373 UOB393218:UOB393373 UXX393218:UXX393373 VHT393218:VHT393373 VRP393218:VRP393373 WBL393218:WBL393373 WLH393218:WLH393373 WVD393218:WVD393373 IR458754:IR458909 SN458754:SN458909 ACJ458754:ACJ458909 AMF458754:AMF458909 AWB458754:AWB458909 BFX458754:BFX458909 BPT458754:BPT458909 BZP458754:BZP458909 CJL458754:CJL458909 CTH458754:CTH458909 DDD458754:DDD458909 DMZ458754:DMZ458909 DWV458754:DWV458909 EGR458754:EGR458909 EQN458754:EQN458909 FAJ458754:FAJ458909 FKF458754:FKF458909 FUB458754:FUB458909 GDX458754:GDX458909 GNT458754:GNT458909 GXP458754:GXP458909 HHL458754:HHL458909 HRH458754:HRH458909 IBD458754:IBD458909 IKZ458754:IKZ458909 IUV458754:IUV458909 JER458754:JER458909 JON458754:JON458909 JYJ458754:JYJ458909 KIF458754:KIF458909 KSB458754:KSB458909 LBX458754:LBX458909 LLT458754:LLT458909 LVP458754:LVP458909 MFL458754:MFL458909 MPH458754:MPH458909 MZD458754:MZD458909 NIZ458754:NIZ458909 NSV458754:NSV458909 OCR458754:OCR458909 OMN458754:OMN458909 OWJ458754:OWJ458909 PGF458754:PGF458909 PQB458754:PQB458909 PZX458754:PZX458909 QJT458754:QJT458909 QTP458754:QTP458909 RDL458754:RDL458909 RNH458754:RNH458909 RXD458754:RXD458909 SGZ458754:SGZ458909 SQV458754:SQV458909 TAR458754:TAR458909 TKN458754:TKN458909 TUJ458754:TUJ458909 UEF458754:UEF458909 UOB458754:UOB458909 UXX458754:UXX458909 VHT458754:VHT458909 VRP458754:VRP458909 WBL458754:WBL458909 WLH458754:WLH458909 WVD458754:WVD458909 IR524290:IR524445 SN524290:SN524445 ACJ524290:ACJ524445 AMF524290:AMF524445 AWB524290:AWB524445 BFX524290:BFX524445 BPT524290:BPT524445 BZP524290:BZP524445 CJL524290:CJL524445 CTH524290:CTH524445 DDD524290:DDD524445 DMZ524290:DMZ524445 DWV524290:DWV524445 EGR524290:EGR524445 EQN524290:EQN524445 FAJ524290:FAJ524445 FKF524290:FKF524445 FUB524290:FUB524445 GDX524290:GDX524445 GNT524290:GNT524445 GXP524290:GXP524445 HHL524290:HHL524445 HRH524290:HRH524445 IBD524290:IBD524445 IKZ524290:IKZ524445 IUV524290:IUV524445 JER524290:JER524445 JON524290:JON524445 JYJ524290:JYJ524445 KIF524290:KIF524445 KSB524290:KSB524445 LBX524290:LBX524445 LLT524290:LLT524445 LVP524290:LVP524445 MFL524290:MFL524445 MPH524290:MPH524445 MZD524290:MZD524445 NIZ524290:NIZ524445 NSV524290:NSV524445 OCR524290:OCR524445 OMN524290:OMN524445 OWJ524290:OWJ524445 PGF524290:PGF524445 PQB524290:PQB524445 PZX524290:PZX524445 QJT524290:QJT524445 QTP524290:QTP524445 RDL524290:RDL524445 RNH524290:RNH524445 RXD524290:RXD524445 SGZ524290:SGZ524445 SQV524290:SQV524445 TAR524290:TAR524445 TKN524290:TKN524445 TUJ524290:TUJ524445 UEF524290:UEF524445 UOB524290:UOB524445 UXX524290:UXX524445 VHT524290:VHT524445 VRP524290:VRP524445 WBL524290:WBL524445 WLH524290:WLH524445 WVD524290:WVD524445 IR589826:IR589981 SN589826:SN589981 ACJ589826:ACJ589981 AMF589826:AMF589981 AWB589826:AWB589981 BFX589826:BFX589981 BPT589826:BPT589981 BZP589826:BZP589981 CJL589826:CJL589981 CTH589826:CTH589981 DDD589826:DDD589981 DMZ589826:DMZ589981 DWV589826:DWV589981 EGR589826:EGR589981 EQN589826:EQN589981 FAJ589826:FAJ589981 FKF589826:FKF589981 FUB589826:FUB589981 GDX589826:GDX589981 GNT589826:GNT589981 GXP589826:GXP589981 HHL589826:HHL589981 HRH589826:HRH589981 IBD589826:IBD589981 IKZ589826:IKZ589981 IUV589826:IUV589981 JER589826:JER589981 JON589826:JON589981 JYJ589826:JYJ589981 KIF589826:KIF589981 KSB589826:KSB589981 LBX589826:LBX589981 LLT589826:LLT589981 LVP589826:LVP589981 MFL589826:MFL589981 MPH589826:MPH589981 MZD589826:MZD589981 NIZ589826:NIZ589981 NSV589826:NSV589981 OCR589826:OCR589981 OMN589826:OMN589981 OWJ589826:OWJ589981 PGF589826:PGF589981 PQB589826:PQB589981 PZX589826:PZX589981 QJT589826:QJT589981 QTP589826:QTP589981 RDL589826:RDL589981 RNH589826:RNH589981 RXD589826:RXD589981 SGZ589826:SGZ589981 SQV589826:SQV589981 TAR589826:TAR589981 TKN589826:TKN589981 TUJ589826:TUJ589981 UEF589826:UEF589981 UOB589826:UOB589981 UXX589826:UXX589981 VHT589826:VHT589981 VRP589826:VRP589981 WBL589826:WBL589981 WLH589826:WLH589981 WVD589826:WVD589981 IR655362:IR655517 SN655362:SN655517 ACJ655362:ACJ655517 AMF655362:AMF655517 AWB655362:AWB655517 BFX655362:BFX655517 BPT655362:BPT655517 BZP655362:BZP655517 CJL655362:CJL655517 CTH655362:CTH655517 DDD655362:DDD655517 DMZ655362:DMZ655517 DWV655362:DWV655517 EGR655362:EGR655517 EQN655362:EQN655517 FAJ655362:FAJ655517 FKF655362:FKF655517 FUB655362:FUB655517 GDX655362:GDX655517 GNT655362:GNT655517 GXP655362:GXP655517 HHL655362:HHL655517 HRH655362:HRH655517 IBD655362:IBD655517 IKZ655362:IKZ655517 IUV655362:IUV655517 JER655362:JER655517 JON655362:JON655517 JYJ655362:JYJ655517 KIF655362:KIF655517 KSB655362:KSB655517 LBX655362:LBX655517 LLT655362:LLT655517 LVP655362:LVP655517 MFL655362:MFL655517 MPH655362:MPH655517 MZD655362:MZD655517 NIZ655362:NIZ655517 NSV655362:NSV655517 OCR655362:OCR655517 OMN655362:OMN655517 OWJ655362:OWJ655517 PGF655362:PGF655517 PQB655362:PQB655517 PZX655362:PZX655517 QJT655362:QJT655517 QTP655362:QTP655517 RDL655362:RDL655517 RNH655362:RNH655517 RXD655362:RXD655517 SGZ655362:SGZ655517 SQV655362:SQV655517 TAR655362:TAR655517 TKN655362:TKN655517 TUJ655362:TUJ655517 UEF655362:UEF655517 UOB655362:UOB655517 UXX655362:UXX655517 VHT655362:VHT655517 VRP655362:VRP655517 WBL655362:WBL655517 WLH655362:WLH655517 WVD655362:WVD655517 IR720898:IR721053 SN720898:SN721053 ACJ720898:ACJ721053 AMF720898:AMF721053 AWB720898:AWB721053 BFX720898:BFX721053 BPT720898:BPT721053 BZP720898:BZP721053 CJL720898:CJL721053 CTH720898:CTH721053 DDD720898:DDD721053 DMZ720898:DMZ721053 DWV720898:DWV721053 EGR720898:EGR721053 EQN720898:EQN721053 FAJ720898:FAJ721053 FKF720898:FKF721053 FUB720898:FUB721053 GDX720898:GDX721053 GNT720898:GNT721053 GXP720898:GXP721053 HHL720898:HHL721053 HRH720898:HRH721053 IBD720898:IBD721053 IKZ720898:IKZ721053 IUV720898:IUV721053 JER720898:JER721053 JON720898:JON721053 JYJ720898:JYJ721053 KIF720898:KIF721053 KSB720898:KSB721053 LBX720898:LBX721053 LLT720898:LLT721053 LVP720898:LVP721053 MFL720898:MFL721053 MPH720898:MPH721053 MZD720898:MZD721053 NIZ720898:NIZ721053 NSV720898:NSV721053 OCR720898:OCR721053 OMN720898:OMN721053 OWJ720898:OWJ721053 PGF720898:PGF721053 PQB720898:PQB721053 PZX720898:PZX721053 QJT720898:QJT721053 QTP720898:QTP721053 RDL720898:RDL721053 RNH720898:RNH721053 RXD720898:RXD721053 SGZ720898:SGZ721053 SQV720898:SQV721053 TAR720898:TAR721053 TKN720898:TKN721053 TUJ720898:TUJ721053 UEF720898:UEF721053 UOB720898:UOB721053 UXX720898:UXX721053 VHT720898:VHT721053 VRP720898:VRP721053 WBL720898:WBL721053 WLH720898:WLH721053 WVD720898:WVD721053 IR786434:IR786589 SN786434:SN786589 ACJ786434:ACJ786589 AMF786434:AMF786589 AWB786434:AWB786589 BFX786434:BFX786589 BPT786434:BPT786589 BZP786434:BZP786589 CJL786434:CJL786589 CTH786434:CTH786589 DDD786434:DDD786589 DMZ786434:DMZ786589 DWV786434:DWV786589 EGR786434:EGR786589 EQN786434:EQN786589 FAJ786434:FAJ786589 FKF786434:FKF786589 FUB786434:FUB786589 GDX786434:GDX786589 GNT786434:GNT786589 GXP786434:GXP786589 HHL786434:HHL786589 HRH786434:HRH786589 IBD786434:IBD786589 IKZ786434:IKZ786589 IUV786434:IUV786589 JER786434:JER786589 JON786434:JON786589 JYJ786434:JYJ786589 KIF786434:KIF786589 KSB786434:KSB786589 LBX786434:LBX786589 LLT786434:LLT786589 LVP786434:LVP786589 MFL786434:MFL786589 MPH786434:MPH786589 MZD786434:MZD786589 NIZ786434:NIZ786589 NSV786434:NSV786589 OCR786434:OCR786589 OMN786434:OMN786589 OWJ786434:OWJ786589 PGF786434:PGF786589 PQB786434:PQB786589 PZX786434:PZX786589 QJT786434:QJT786589 QTP786434:QTP786589 RDL786434:RDL786589 RNH786434:RNH786589 RXD786434:RXD786589 SGZ786434:SGZ786589 SQV786434:SQV786589 TAR786434:TAR786589 TKN786434:TKN786589 TUJ786434:TUJ786589 UEF786434:UEF786589 UOB786434:UOB786589 UXX786434:UXX786589 VHT786434:VHT786589 VRP786434:VRP786589 WBL786434:WBL786589 WLH786434:WLH786589 WVD786434:WVD786589 IR851970:IR852125 SN851970:SN852125 ACJ851970:ACJ852125 AMF851970:AMF852125 AWB851970:AWB852125 BFX851970:BFX852125 BPT851970:BPT852125 BZP851970:BZP852125 CJL851970:CJL852125 CTH851970:CTH852125 DDD851970:DDD852125 DMZ851970:DMZ852125 DWV851970:DWV852125 EGR851970:EGR852125 EQN851970:EQN852125 FAJ851970:FAJ852125 FKF851970:FKF852125 FUB851970:FUB852125 GDX851970:GDX852125 GNT851970:GNT852125 GXP851970:GXP852125 HHL851970:HHL852125 HRH851970:HRH852125 IBD851970:IBD852125 IKZ851970:IKZ852125 IUV851970:IUV852125 JER851970:JER852125 JON851970:JON852125 JYJ851970:JYJ852125 KIF851970:KIF852125 KSB851970:KSB852125 LBX851970:LBX852125 LLT851970:LLT852125 LVP851970:LVP852125 MFL851970:MFL852125 MPH851970:MPH852125 MZD851970:MZD852125 NIZ851970:NIZ852125 NSV851970:NSV852125 OCR851970:OCR852125 OMN851970:OMN852125 OWJ851970:OWJ852125 PGF851970:PGF852125 PQB851970:PQB852125 PZX851970:PZX852125 QJT851970:QJT852125 QTP851970:QTP852125 RDL851970:RDL852125 RNH851970:RNH852125 RXD851970:RXD852125 SGZ851970:SGZ852125 SQV851970:SQV852125 TAR851970:TAR852125 TKN851970:TKN852125 TUJ851970:TUJ852125 UEF851970:UEF852125 UOB851970:UOB852125 UXX851970:UXX852125 VHT851970:VHT852125 VRP851970:VRP852125 WBL851970:WBL852125 WLH851970:WLH852125 WVD851970:WVD852125 IR917506:IR917661 SN917506:SN917661 ACJ917506:ACJ917661 AMF917506:AMF917661 AWB917506:AWB917661 BFX917506:BFX917661 BPT917506:BPT917661 BZP917506:BZP917661 CJL917506:CJL917661 CTH917506:CTH917661 DDD917506:DDD917661 DMZ917506:DMZ917661 DWV917506:DWV917661 EGR917506:EGR917661 EQN917506:EQN917661 FAJ917506:FAJ917661 FKF917506:FKF917661 FUB917506:FUB917661 GDX917506:GDX917661 GNT917506:GNT917661 GXP917506:GXP917661 HHL917506:HHL917661 HRH917506:HRH917661 IBD917506:IBD917661 IKZ917506:IKZ917661 IUV917506:IUV917661 JER917506:JER917661 JON917506:JON917661 JYJ917506:JYJ917661 KIF917506:KIF917661 KSB917506:KSB917661 LBX917506:LBX917661 LLT917506:LLT917661 LVP917506:LVP917661 MFL917506:MFL917661 MPH917506:MPH917661 MZD917506:MZD917661 NIZ917506:NIZ917661 NSV917506:NSV917661 OCR917506:OCR917661 OMN917506:OMN917661 OWJ917506:OWJ917661 PGF917506:PGF917661 PQB917506:PQB917661 PZX917506:PZX917661 QJT917506:QJT917661 QTP917506:QTP917661 RDL917506:RDL917661 RNH917506:RNH917661 RXD917506:RXD917661 SGZ917506:SGZ917661 SQV917506:SQV917661 TAR917506:TAR917661 TKN917506:TKN917661 TUJ917506:TUJ917661 UEF917506:UEF917661 UOB917506:UOB917661 UXX917506:UXX917661 VHT917506:VHT917661 VRP917506:VRP917661 WBL917506:WBL917661 WLH917506:WLH917661 WVD917506:WVD917661 IR983042:IR983197 SN983042:SN983197 ACJ983042:ACJ983197 AMF983042:AMF983197 AWB983042:AWB983197 BFX983042:BFX983197 BPT983042:BPT983197 BZP983042:BZP983197 CJL983042:CJL983197 CTH983042:CTH983197 DDD983042:DDD983197 DMZ983042:DMZ983197 DWV983042:DWV983197 EGR983042:EGR983197 EQN983042:EQN983197 FAJ983042:FAJ983197 FKF983042:FKF983197 FUB983042:FUB983197 GDX983042:GDX983197 GNT983042:GNT983197 GXP983042:GXP983197 HHL983042:HHL983197 HRH983042:HRH983197 IBD983042:IBD983197 IKZ983042:IKZ983197 IUV983042:IUV983197 JER983042:JER983197 JON983042:JON983197 JYJ983042:JYJ983197 KIF983042:KIF983197 KSB983042:KSB983197 LBX983042:LBX983197 LLT983042:LLT983197 LVP983042:LVP983197 MFL983042:MFL983197 MPH983042:MPH983197 MZD983042:MZD983197 NIZ983042:NIZ983197 NSV983042:NSV983197 OCR983042:OCR983197 OMN983042:OMN983197 OWJ983042:OWJ983197 PGF983042:PGF983197 PQB983042:PQB983197 PZX983042:PZX983197 QJT983042:QJT983197 QTP983042:QTP983197 RDL983042:RDL983197 RNH983042:RNH983197 RXD983042:RXD983197 SGZ983042:SGZ983197 SQV983042:SQV983197 TAR983042:TAR983197 TKN983042:TKN983197 TUJ983042:TUJ983197 UEF983042:UEF983197 UOB983042:UOB983197 UXX983042:UXX983197 VHT983042:VHT983197 VRP983042:VRP983197 WBL983042:WBL983197 WLH983042:WLH983197 WVD983042:WVD983197" xr:uid="{751670F7-201A-4184-A4A0-A39420EC8DE1}">
      <formula1>"Meta,Nível 2,Nível 3,Nível 4,Serviço"</formula1>
      <formula2>0</formula2>
    </dataValidation>
    <dataValidation type="list" errorStyle="warning" allowBlank="1" showErrorMessage="1" errorTitle="Aviso BDI" error="Selecione um dos 3 BDI da lista._x000a__x000a_Caso tenha mais de 3 BDI nesta Planilha Orçamentária digite apenas valor percentual." sqref="S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S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S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S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S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S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S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S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S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S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S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S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S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S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S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S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WVM983040 S13:S168 JA13:JA168 SW13:SW168 ACS13:ACS168 AMO13:AMO168 AWK13:AWK168 BGG13:BGG168 BQC13:BQC168 BZY13:BZY168 CJU13:CJU168 CTQ13:CTQ168 DDM13:DDM168 DNI13:DNI168 DXE13:DXE168 EHA13:EHA168 EQW13:EQW168 FAS13:FAS168 FKO13:FKO168 FUK13:FUK168 GEG13:GEG168 GOC13:GOC168 GXY13:GXY168 HHU13:HHU168 HRQ13:HRQ168 IBM13:IBM168 ILI13:ILI168 IVE13:IVE168 JFA13:JFA168 JOW13:JOW168 JYS13:JYS168 KIO13:KIO168 KSK13:KSK168 LCG13:LCG168 LMC13:LMC168 LVY13:LVY168 MFU13:MFU168 MPQ13:MPQ168 MZM13:MZM168 NJI13:NJI168 NTE13:NTE168 ODA13:ODA168 OMW13:OMW168 OWS13:OWS168 PGO13:PGO168 PQK13:PQK168 QAG13:QAG168 QKC13:QKC168 QTY13:QTY168 RDU13:RDU168 RNQ13:RNQ168 RXM13:RXM168 SHI13:SHI168 SRE13:SRE168 TBA13:TBA168 TKW13:TKW168 TUS13:TUS168 UEO13:UEO168 UOK13:UOK168 UYG13:UYG168 VIC13:VIC168 VRY13:VRY168 WBU13:WBU168 WLQ13:WLQ168 WVM13:WVM168 S65538:S65693 JA65538:JA65693 SW65538:SW65693 ACS65538:ACS65693 AMO65538:AMO65693 AWK65538:AWK65693 BGG65538:BGG65693 BQC65538:BQC65693 BZY65538:BZY65693 CJU65538:CJU65693 CTQ65538:CTQ65693 DDM65538:DDM65693 DNI65538:DNI65693 DXE65538:DXE65693 EHA65538:EHA65693 EQW65538:EQW65693 FAS65538:FAS65693 FKO65538:FKO65693 FUK65538:FUK65693 GEG65538:GEG65693 GOC65538:GOC65693 GXY65538:GXY65693 HHU65538:HHU65693 HRQ65538:HRQ65693 IBM65538:IBM65693 ILI65538:ILI65693 IVE65538:IVE65693 JFA65538:JFA65693 JOW65538:JOW65693 JYS65538:JYS65693 KIO65538:KIO65693 KSK65538:KSK65693 LCG65538:LCG65693 LMC65538:LMC65693 LVY65538:LVY65693 MFU65538:MFU65693 MPQ65538:MPQ65693 MZM65538:MZM65693 NJI65538:NJI65693 NTE65538:NTE65693 ODA65538:ODA65693 OMW65538:OMW65693 OWS65538:OWS65693 PGO65538:PGO65693 PQK65538:PQK65693 QAG65538:QAG65693 QKC65538:QKC65693 QTY65538:QTY65693 RDU65538:RDU65693 RNQ65538:RNQ65693 RXM65538:RXM65693 SHI65538:SHI65693 SRE65538:SRE65693 TBA65538:TBA65693 TKW65538:TKW65693 TUS65538:TUS65693 UEO65538:UEO65693 UOK65538:UOK65693 UYG65538:UYG65693 VIC65538:VIC65693 VRY65538:VRY65693 WBU65538:WBU65693 WLQ65538:WLQ65693 WVM65538:WVM65693 S131074:S131229 JA131074:JA131229 SW131074:SW131229 ACS131074:ACS131229 AMO131074:AMO131229 AWK131074:AWK131229 BGG131074:BGG131229 BQC131074:BQC131229 BZY131074:BZY131229 CJU131074:CJU131229 CTQ131074:CTQ131229 DDM131074:DDM131229 DNI131074:DNI131229 DXE131074:DXE131229 EHA131074:EHA131229 EQW131074:EQW131229 FAS131074:FAS131229 FKO131074:FKO131229 FUK131074:FUK131229 GEG131074:GEG131229 GOC131074:GOC131229 GXY131074:GXY131229 HHU131074:HHU131229 HRQ131074:HRQ131229 IBM131074:IBM131229 ILI131074:ILI131229 IVE131074:IVE131229 JFA131074:JFA131229 JOW131074:JOW131229 JYS131074:JYS131229 KIO131074:KIO131229 KSK131074:KSK131229 LCG131074:LCG131229 LMC131074:LMC131229 LVY131074:LVY131229 MFU131074:MFU131229 MPQ131074:MPQ131229 MZM131074:MZM131229 NJI131074:NJI131229 NTE131074:NTE131229 ODA131074:ODA131229 OMW131074:OMW131229 OWS131074:OWS131229 PGO131074:PGO131229 PQK131074:PQK131229 QAG131074:QAG131229 QKC131074:QKC131229 QTY131074:QTY131229 RDU131074:RDU131229 RNQ131074:RNQ131229 RXM131074:RXM131229 SHI131074:SHI131229 SRE131074:SRE131229 TBA131074:TBA131229 TKW131074:TKW131229 TUS131074:TUS131229 UEO131074:UEO131229 UOK131074:UOK131229 UYG131074:UYG131229 VIC131074:VIC131229 VRY131074:VRY131229 WBU131074:WBU131229 WLQ131074:WLQ131229 WVM131074:WVM131229 S196610:S196765 JA196610:JA196765 SW196610:SW196765 ACS196610:ACS196765 AMO196610:AMO196765 AWK196610:AWK196765 BGG196610:BGG196765 BQC196610:BQC196765 BZY196610:BZY196765 CJU196610:CJU196765 CTQ196610:CTQ196765 DDM196610:DDM196765 DNI196610:DNI196765 DXE196610:DXE196765 EHA196610:EHA196765 EQW196610:EQW196765 FAS196610:FAS196765 FKO196610:FKO196765 FUK196610:FUK196765 GEG196610:GEG196765 GOC196610:GOC196765 GXY196610:GXY196765 HHU196610:HHU196765 HRQ196610:HRQ196765 IBM196610:IBM196765 ILI196610:ILI196765 IVE196610:IVE196765 JFA196610:JFA196765 JOW196610:JOW196765 JYS196610:JYS196765 KIO196610:KIO196765 KSK196610:KSK196765 LCG196610:LCG196765 LMC196610:LMC196765 LVY196610:LVY196765 MFU196610:MFU196765 MPQ196610:MPQ196765 MZM196610:MZM196765 NJI196610:NJI196765 NTE196610:NTE196765 ODA196610:ODA196765 OMW196610:OMW196765 OWS196610:OWS196765 PGO196610:PGO196765 PQK196610:PQK196765 QAG196610:QAG196765 QKC196610:QKC196765 QTY196610:QTY196765 RDU196610:RDU196765 RNQ196610:RNQ196765 RXM196610:RXM196765 SHI196610:SHI196765 SRE196610:SRE196765 TBA196610:TBA196765 TKW196610:TKW196765 TUS196610:TUS196765 UEO196610:UEO196765 UOK196610:UOK196765 UYG196610:UYG196765 VIC196610:VIC196765 VRY196610:VRY196765 WBU196610:WBU196765 WLQ196610:WLQ196765 WVM196610:WVM196765 S262146:S262301 JA262146:JA262301 SW262146:SW262301 ACS262146:ACS262301 AMO262146:AMO262301 AWK262146:AWK262301 BGG262146:BGG262301 BQC262146:BQC262301 BZY262146:BZY262301 CJU262146:CJU262301 CTQ262146:CTQ262301 DDM262146:DDM262301 DNI262146:DNI262301 DXE262146:DXE262301 EHA262146:EHA262301 EQW262146:EQW262301 FAS262146:FAS262301 FKO262146:FKO262301 FUK262146:FUK262301 GEG262146:GEG262301 GOC262146:GOC262301 GXY262146:GXY262301 HHU262146:HHU262301 HRQ262146:HRQ262301 IBM262146:IBM262301 ILI262146:ILI262301 IVE262146:IVE262301 JFA262146:JFA262301 JOW262146:JOW262301 JYS262146:JYS262301 KIO262146:KIO262301 KSK262146:KSK262301 LCG262146:LCG262301 LMC262146:LMC262301 LVY262146:LVY262301 MFU262146:MFU262301 MPQ262146:MPQ262301 MZM262146:MZM262301 NJI262146:NJI262301 NTE262146:NTE262301 ODA262146:ODA262301 OMW262146:OMW262301 OWS262146:OWS262301 PGO262146:PGO262301 PQK262146:PQK262301 QAG262146:QAG262301 QKC262146:QKC262301 QTY262146:QTY262301 RDU262146:RDU262301 RNQ262146:RNQ262301 RXM262146:RXM262301 SHI262146:SHI262301 SRE262146:SRE262301 TBA262146:TBA262301 TKW262146:TKW262301 TUS262146:TUS262301 UEO262146:UEO262301 UOK262146:UOK262301 UYG262146:UYG262301 VIC262146:VIC262301 VRY262146:VRY262301 WBU262146:WBU262301 WLQ262146:WLQ262301 WVM262146:WVM262301 S327682:S327837 JA327682:JA327837 SW327682:SW327837 ACS327682:ACS327837 AMO327682:AMO327837 AWK327682:AWK327837 BGG327682:BGG327837 BQC327682:BQC327837 BZY327682:BZY327837 CJU327682:CJU327837 CTQ327682:CTQ327837 DDM327682:DDM327837 DNI327682:DNI327837 DXE327682:DXE327837 EHA327682:EHA327837 EQW327682:EQW327837 FAS327682:FAS327837 FKO327682:FKO327837 FUK327682:FUK327837 GEG327682:GEG327837 GOC327682:GOC327837 GXY327682:GXY327837 HHU327682:HHU327837 HRQ327682:HRQ327837 IBM327682:IBM327837 ILI327682:ILI327837 IVE327682:IVE327837 JFA327682:JFA327837 JOW327682:JOW327837 JYS327682:JYS327837 KIO327682:KIO327837 KSK327682:KSK327837 LCG327682:LCG327837 LMC327682:LMC327837 LVY327682:LVY327837 MFU327682:MFU327837 MPQ327682:MPQ327837 MZM327682:MZM327837 NJI327682:NJI327837 NTE327682:NTE327837 ODA327682:ODA327837 OMW327682:OMW327837 OWS327682:OWS327837 PGO327682:PGO327837 PQK327682:PQK327837 QAG327682:QAG327837 QKC327682:QKC327837 QTY327682:QTY327837 RDU327682:RDU327837 RNQ327682:RNQ327837 RXM327682:RXM327837 SHI327682:SHI327837 SRE327682:SRE327837 TBA327682:TBA327837 TKW327682:TKW327837 TUS327682:TUS327837 UEO327682:UEO327837 UOK327682:UOK327837 UYG327682:UYG327837 VIC327682:VIC327837 VRY327682:VRY327837 WBU327682:WBU327837 WLQ327682:WLQ327837 WVM327682:WVM327837 S393218:S393373 JA393218:JA393373 SW393218:SW393373 ACS393218:ACS393373 AMO393218:AMO393373 AWK393218:AWK393373 BGG393218:BGG393373 BQC393218:BQC393373 BZY393218:BZY393373 CJU393218:CJU393373 CTQ393218:CTQ393373 DDM393218:DDM393373 DNI393218:DNI393373 DXE393218:DXE393373 EHA393218:EHA393373 EQW393218:EQW393373 FAS393218:FAS393373 FKO393218:FKO393373 FUK393218:FUK393373 GEG393218:GEG393373 GOC393218:GOC393373 GXY393218:GXY393373 HHU393218:HHU393373 HRQ393218:HRQ393373 IBM393218:IBM393373 ILI393218:ILI393373 IVE393218:IVE393373 JFA393218:JFA393373 JOW393218:JOW393373 JYS393218:JYS393373 KIO393218:KIO393373 KSK393218:KSK393373 LCG393218:LCG393373 LMC393218:LMC393373 LVY393218:LVY393373 MFU393218:MFU393373 MPQ393218:MPQ393373 MZM393218:MZM393373 NJI393218:NJI393373 NTE393218:NTE393373 ODA393218:ODA393373 OMW393218:OMW393373 OWS393218:OWS393373 PGO393218:PGO393373 PQK393218:PQK393373 QAG393218:QAG393373 QKC393218:QKC393373 QTY393218:QTY393373 RDU393218:RDU393373 RNQ393218:RNQ393373 RXM393218:RXM393373 SHI393218:SHI393373 SRE393218:SRE393373 TBA393218:TBA393373 TKW393218:TKW393373 TUS393218:TUS393373 UEO393218:UEO393373 UOK393218:UOK393373 UYG393218:UYG393373 VIC393218:VIC393373 VRY393218:VRY393373 WBU393218:WBU393373 WLQ393218:WLQ393373 WVM393218:WVM393373 S458754:S458909 JA458754:JA458909 SW458754:SW458909 ACS458754:ACS458909 AMO458754:AMO458909 AWK458754:AWK458909 BGG458754:BGG458909 BQC458754:BQC458909 BZY458754:BZY458909 CJU458754:CJU458909 CTQ458754:CTQ458909 DDM458754:DDM458909 DNI458754:DNI458909 DXE458754:DXE458909 EHA458754:EHA458909 EQW458754:EQW458909 FAS458754:FAS458909 FKO458754:FKO458909 FUK458754:FUK458909 GEG458754:GEG458909 GOC458754:GOC458909 GXY458754:GXY458909 HHU458754:HHU458909 HRQ458754:HRQ458909 IBM458754:IBM458909 ILI458754:ILI458909 IVE458754:IVE458909 JFA458754:JFA458909 JOW458754:JOW458909 JYS458754:JYS458909 KIO458754:KIO458909 KSK458754:KSK458909 LCG458754:LCG458909 LMC458754:LMC458909 LVY458754:LVY458909 MFU458754:MFU458909 MPQ458754:MPQ458909 MZM458754:MZM458909 NJI458754:NJI458909 NTE458754:NTE458909 ODA458754:ODA458909 OMW458754:OMW458909 OWS458754:OWS458909 PGO458754:PGO458909 PQK458754:PQK458909 QAG458754:QAG458909 QKC458754:QKC458909 QTY458754:QTY458909 RDU458754:RDU458909 RNQ458754:RNQ458909 RXM458754:RXM458909 SHI458754:SHI458909 SRE458754:SRE458909 TBA458754:TBA458909 TKW458754:TKW458909 TUS458754:TUS458909 UEO458754:UEO458909 UOK458754:UOK458909 UYG458754:UYG458909 VIC458754:VIC458909 VRY458754:VRY458909 WBU458754:WBU458909 WLQ458754:WLQ458909 WVM458754:WVM458909 S524290:S524445 JA524290:JA524445 SW524290:SW524445 ACS524290:ACS524445 AMO524290:AMO524445 AWK524290:AWK524445 BGG524290:BGG524445 BQC524290:BQC524445 BZY524290:BZY524445 CJU524290:CJU524445 CTQ524290:CTQ524445 DDM524290:DDM524445 DNI524290:DNI524445 DXE524290:DXE524445 EHA524290:EHA524445 EQW524290:EQW524445 FAS524290:FAS524445 FKO524290:FKO524445 FUK524290:FUK524445 GEG524290:GEG524445 GOC524290:GOC524445 GXY524290:GXY524445 HHU524290:HHU524445 HRQ524290:HRQ524445 IBM524290:IBM524445 ILI524290:ILI524445 IVE524290:IVE524445 JFA524290:JFA524445 JOW524290:JOW524445 JYS524290:JYS524445 KIO524290:KIO524445 KSK524290:KSK524445 LCG524290:LCG524445 LMC524290:LMC524445 LVY524290:LVY524445 MFU524290:MFU524445 MPQ524290:MPQ524445 MZM524290:MZM524445 NJI524290:NJI524445 NTE524290:NTE524445 ODA524290:ODA524445 OMW524290:OMW524445 OWS524290:OWS524445 PGO524290:PGO524445 PQK524290:PQK524445 QAG524290:QAG524445 QKC524290:QKC524445 QTY524290:QTY524445 RDU524290:RDU524445 RNQ524290:RNQ524445 RXM524290:RXM524445 SHI524290:SHI524445 SRE524290:SRE524445 TBA524290:TBA524445 TKW524290:TKW524445 TUS524290:TUS524445 UEO524290:UEO524445 UOK524290:UOK524445 UYG524290:UYG524445 VIC524290:VIC524445 VRY524290:VRY524445 WBU524290:WBU524445 WLQ524290:WLQ524445 WVM524290:WVM524445 S589826:S589981 JA589826:JA589981 SW589826:SW589981 ACS589826:ACS589981 AMO589826:AMO589981 AWK589826:AWK589981 BGG589826:BGG589981 BQC589826:BQC589981 BZY589826:BZY589981 CJU589826:CJU589981 CTQ589826:CTQ589981 DDM589826:DDM589981 DNI589826:DNI589981 DXE589826:DXE589981 EHA589826:EHA589981 EQW589826:EQW589981 FAS589826:FAS589981 FKO589826:FKO589981 FUK589826:FUK589981 GEG589826:GEG589981 GOC589826:GOC589981 GXY589826:GXY589981 HHU589826:HHU589981 HRQ589826:HRQ589981 IBM589826:IBM589981 ILI589826:ILI589981 IVE589826:IVE589981 JFA589826:JFA589981 JOW589826:JOW589981 JYS589826:JYS589981 KIO589826:KIO589981 KSK589826:KSK589981 LCG589826:LCG589981 LMC589826:LMC589981 LVY589826:LVY589981 MFU589826:MFU589981 MPQ589826:MPQ589981 MZM589826:MZM589981 NJI589826:NJI589981 NTE589826:NTE589981 ODA589826:ODA589981 OMW589826:OMW589981 OWS589826:OWS589981 PGO589826:PGO589981 PQK589826:PQK589981 QAG589826:QAG589981 QKC589826:QKC589981 QTY589826:QTY589981 RDU589826:RDU589981 RNQ589826:RNQ589981 RXM589826:RXM589981 SHI589826:SHI589981 SRE589826:SRE589981 TBA589826:TBA589981 TKW589826:TKW589981 TUS589826:TUS589981 UEO589826:UEO589981 UOK589826:UOK589981 UYG589826:UYG589981 VIC589826:VIC589981 VRY589826:VRY589981 WBU589826:WBU589981 WLQ589826:WLQ589981 WVM589826:WVM589981 S655362:S655517 JA655362:JA655517 SW655362:SW655517 ACS655362:ACS655517 AMO655362:AMO655517 AWK655362:AWK655517 BGG655362:BGG655517 BQC655362:BQC655517 BZY655362:BZY655517 CJU655362:CJU655517 CTQ655362:CTQ655517 DDM655362:DDM655517 DNI655362:DNI655517 DXE655362:DXE655517 EHA655362:EHA655517 EQW655362:EQW655517 FAS655362:FAS655517 FKO655362:FKO655517 FUK655362:FUK655517 GEG655362:GEG655517 GOC655362:GOC655517 GXY655362:GXY655517 HHU655362:HHU655517 HRQ655362:HRQ655517 IBM655362:IBM655517 ILI655362:ILI655517 IVE655362:IVE655517 JFA655362:JFA655517 JOW655362:JOW655517 JYS655362:JYS655517 KIO655362:KIO655517 KSK655362:KSK655517 LCG655362:LCG655517 LMC655362:LMC655517 LVY655362:LVY655517 MFU655362:MFU655517 MPQ655362:MPQ655517 MZM655362:MZM655517 NJI655362:NJI655517 NTE655362:NTE655517 ODA655362:ODA655517 OMW655362:OMW655517 OWS655362:OWS655517 PGO655362:PGO655517 PQK655362:PQK655517 QAG655362:QAG655517 QKC655362:QKC655517 QTY655362:QTY655517 RDU655362:RDU655517 RNQ655362:RNQ655517 RXM655362:RXM655517 SHI655362:SHI655517 SRE655362:SRE655517 TBA655362:TBA655517 TKW655362:TKW655517 TUS655362:TUS655517 UEO655362:UEO655517 UOK655362:UOK655517 UYG655362:UYG655517 VIC655362:VIC655517 VRY655362:VRY655517 WBU655362:WBU655517 WLQ655362:WLQ655517 WVM655362:WVM655517 S720898:S721053 JA720898:JA721053 SW720898:SW721053 ACS720898:ACS721053 AMO720898:AMO721053 AWK720898:AWK721053 BGG720898:BGG721053 BQC720898:BQC721053 BZY720898:BZY721053 CJU720898:CJU721053 CTQ720898:CTQ721053 DDM720898:DDM721053 DNI720898:DNI721053 DXE720898:DXE721053 EHA720898:EHA721053 EQW720898:EQW721053 FAS720898:FAS721053 FKO720898:FKO721053 FUK720898:FUK721053 GEG720898:GEG721053 GOC720898:GOC721053 GXY720898:GXY721053 HHU720898:HHU721053 HRQ720898:HRQ721053 IBM720898:IBM721053 ILI720898:ILI721053 IVE720898:IVE721053 JFA720898:JFA721053 JOW720898:JOW721053 JYS720898:JYS721053 KIO720898:KIO721053 KSK720898:KSK721053 LCG720898:LCG721053 LMC720898:LMC721053 LVY720898:LVY721053 MFU720898:MFU721053 MPQ720898:MPQ721053 MZM720898:MZM721053 NJI720898:NJI721053 NTE720898:NTE721053 ODA720898:ODA721053 OMW720898:OMW721053 OWS720898:OWS721053 PGO720898:PGO721053 PQK720898:PQK721053 QAG720898:QAG721053 QKC720898:QKC721053 QTY720898:QTY721053 RDU720898:RDU721053 RNQ720898:RNQ721053 RXM720898:RXM721053 SHI720898:SHI721053 SRE720898:SRE721053 TBA720898:TBA721053 TKW720898:TKW721053 TUS720898:TUS721053 UEO720898:UEO721053 UOK720898:UOK721053 UYG720898:UYG721053 VIC720898:VIC721053 VRY720898:VRY721053 WBU720898:WBU721053 WLQ720898:WLQ721053 WVM720898:WVM721053 S786434:S786589 JA786434:JA786589 SW786434:SW786589 ACS786434:ACS786589 AMO786434:AMO786589 AWK786434:AWK786589 BGG786434:BGG786589 BQC786434:BQC786589 BZY786434:BZY786589 CJU786434:CJU786589 CTQ786434:CTQ786589 DDM786434:DDM786589 DNI786434:DNI786589 DXE786434:DXE786589 EHA786434:EHA786589 EQW786434:EQW786589 FAS786434:FAS786589 FKO786434:FKO786589 FUK786434:FUK786589 GEG786434:GEG786589 GOC786434:GOC786589 GXY786434:GXY786589 HHU786434:HHU786589 HRQ786434:HRQ786589 IBM786434:IBM786589 ILI786434:ILI786589 IVE786434:IVE786589 JFA786434:JFA786589 JOW786434:JOW786589 JYS786434:JYS786589 KIO786434:KIO786589 KSK786434:KSK786589 LCG786434:LCG786589 LMC786434:LMC786589 LVY786434:LVY786589 MFU786434:MFU786589 MPQ786434:MPQ786589 MZM786434:MZM786589 NJI786434:NJI786589 NTE786434:NTE786589 ODA786434:ODA786589 OMW786434:OMW786589 OWS786434:OWS786589 PGO786434:PGO786589 PQK786434:PQK786589 QAG786434:QAG786589 QKC786434:QKC786589 QTY786434:QTY786589 RDU786434:RDU786589 RNQ786434:RNQ786589 RXM786434:RXM786589 SHI786434:SHI786589 SRE786434:SRE786589 TBA786434:TBA786589 TKW786434:TKW786589 TUS786434:TUS786589 UEO786434:UEO786589 UOK786434:UOK786589 UYG786434:UYG786589 VIC786434:VIC786589 VRY786434:VRY786589 WBU786434:WBU786589 WLQ786434:WLQ786589 WVM786434:WVM786589 S851970:S852125 JA851970:JA852125 SW851970:SW852125 ACS851970:ACS852125 AMO851970:AMO852125 AWK851970:AWK852125 BGG851970:BGG852125 BQC851970:BQC852125 BZY851970:BZY852125 CJU851970:CJU852125 CTQ851970:CTQ852125 DDM851970:DDM852125 DNI851970:DNI852125 DXE851970:DXE852125 EHA851970:EHA852125 EQW851970:EQW852125 FAS851970:FAS852125 FKO851970:FKO852125 FUK851970:FUK852125 GEG851970:GEG852125 GOC851970:GOC852125 GXY851970:GXY852125 HHU851970:HHU852125 HRQ851970:HRQ852125 IBM851970:IBM852125 ILI851970:ILI852125 IVE851970:IVE852125 JFA851970:JFA852125 JOW851970:JOW852125 JYS851970:JYS852125 KIO851970:KIO852125 KSK851970:KSK852125 LCG851970:LCG852125 LMC851970:LMC852125 LVY851970:LVY852125 MFU851970:MFU852125 MPQ851970:MPQ852125 MZM851970:MZM852125 NJI851970:NJI852125 NTE851970:NTE852125 ODA851970:ODA852125 OMW851970:OMW852125 OWS851970:OWS852125 PGO851970:PGO852125 PQK851970:PQK852125 QAG851970:QAG852125 QKC851970:QKC852125 QTY851970:QTY852125 RDU851970:RDU852125 RNQ851970:RNQ852125 RXM851970:RXM852125 SHI851970:SHI852125 SRE851970:SRE852125 TBA851970:TBA852125 TKW851970:TKW852125 TUS851970:TUS852125 UEO851970:UEO852125 UOK851970:UOK852125 UYG851970:UYG852125 VIC851970:VIC852125 VRY851970:VRY852125 WBU851970:WBU852125 WLQ851970:WLQ852125 WVM851970:WVM852125 S917506:S917661 JA917506:JA917661 SW917506:SW917661 ACS917506:ACS917661 AMO917506:AMO917661 AWK917506:AWK917661 BGG917506:BGG917661 BQC917506:BQC917661 BZY917506:BZY917661 CJU917506:CJU917661 CTQ917506:CTQ917661 DDM917506:DDM917661 DNI917506:DNI917661 DXE917506:DXE917661 EHA917506:EHA917661 EQW917506:EQW917661 FAS917506:FAS917661 FKO917506:FKO917661 FUK917506:FUK917661 GEG917506:GEG917661 GOC917506:GOC917661 GXY917506:GXY917661 HHU917506:HHU917661 HRQ917506:HRQ917661 IBM917506:IBM917661 ILI917506:ILI917661 IVE917506:IVE917661 JFA917506:JFA917661 JOW917506:JOW917661 JYS917506:JYS917661 KIO917506:KIO917661 KSK917506:KSK917661 LCG917506:LCG917661 LMC917506:LMC917661 LVY917506:LVY917661 MFU917506:MFU917661 MPQ917506:MPQ917661 MZM917506:MZM917661 NJI917506:NJI917661 NTE917506:NTE917661 ODA917506:ODA917661 OMW917506:OMW917661 OWS917506:OWS917661 PGO917506:PGO917661 PQK917506:PQK917661 QAG917506:QAG917661 QKC917506:QKC917661 QTY917506:QTY917661 RDU917506:RDU917661 RNQ917506:RNQ917661 RXM917506:RXM917661 SHI917506:SHI917661 SRE917506:SRE917661 TBA917506:TBA917661 TKW917506:TKW917661 TUS917506:TUS917661 UEO917506:UEO917661 UOK917506:UOK917661 UYG917506:UYG917661 VIC917506:VIC917661 VRY917506:VRY917661 WBU917506:WBU917661 WLQ917506:WLQ917661 WVM917506:WVM917661 S983042:S983197 JA983042:JA983197 SW983042:SW983197 ACS983042:ACS983197 AMO983042:AMO983197 AWK983042:AWK983197 BGG983042:BGG983197 BQC983042:BQC983197 BZY983042:BZY983197 CJU983042:CJU983197 CTQ983042:CTQ983197 DDM983042:DDM983197 DNI983042:DNI983197 DXE983042:DXE983197 EHA983042:EHA983197 EQW983042:EQW983197 FAS983042:FAS983197 FKO983042:FKO983197 FUK983042:FUK983197 GEG983042:GEG983197 GOC983042:GOC983197 GXY983042:GXY983197 HHU983042:HHU983197 HRQ983042:HRQ983197 IBM983042:IBM983197 ILI983042:ILI983197 IVE983042:IVE983197 JFA983042:JFA983197 JOW983042:JOW983197 JYS983042:JYS983197 KIO983042:KIO983197 KSK983042:KSK983197 LCG983042:LCG983197 LMC983042:LMC983197 LVY983042:LVY983197 MFU983042:MFU983197 MPQ983042:MPQ983197 MZM983042:MZM983197 NJI983042:NJI983197 NTE983042:NTE983197 ODA983042:ODA983197 OMW983042:OMW983197 OWS983042:OWS983197 PGO983042:PGO983197 PQK983042:PQK983197 QAG983042:QAG983197 QKC983042:QKC983197 QTY983042:QTY983197 RDU983042:RDU983197 RNQ983042:RNQ983197 RXM983042:RXM983197 SHI983042:SHI983197 SRE983042:SRE983197 TBA983042:TBA983197 TKW983042:TKW983197 TUS983042:TUS983197 UEO983042:UEO983197 UOK983042:UOK983197 UYG983042:UYG983197 VIC983042:VIC983197 VRY983042:VRY983197 WBU983042:WBU983197 WLQ983042:WLQ983197 WVM983042:WVM983197" xr:uid="{A4F0DB4A-CCD8-4BFD-9B97-30C8FB25C473}">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errorStyle="warning" allowBlank="1" showInputMessage="1" showErrorMessage="1" errorTitle="Aviso BDI" error="Selecione um dos 3 BDI da lista._x000a__x000a_Caso tenha mais de 3 BDI nesta Planilha Orçamentária digite apenas valor percentual." promptTitle="Legenda:" prompt="RA: Rateio proporcional entre Repasse e Contrapartida._x000a_RP: 100% Repasse_x000a_CP: 100% Contrapartida_x000a_OU: 100% Outros." sqref="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V65536 JD65536 SZ65536 ACV65536 AMR65536 AWN65536 BGJ65536 BQF65536 CAB65536 CJX65536 CTT65536 DDP65536 DNL65536 DXH65536 EHD65536 EQZ65536 FAV65536 FKR65536 FUN65536 GEJ65536 GOF65536 GYB65536 HHX65536 HRT65536 IBP65536 ILL65536 IVH65536 JFD65536 JOZ65536 JYV65536 KIR65536 KSN65536 LCJ65536 LMF65536 LWB65536 MFX65536 MPT65536 MZP65536 NJL65536 NTH65536 ODD65536 OMZ65536 OWV65536 PGR65536 PQN65536 QAJ65536 QKF65536 QUB65536 RDX65536 RNT65536 RXP65536 SHL65536 SRH65536 TBD65536 TKZ65536 TUV65536 UER65536 UON65536 UYJ65536 VIF65536 VSB65536 WBX65536 WLT65536 WVP65536 V131072 JD131072 SZ131072 ACV131072 AMR131072 AWN131072 BGJ131072 BQF131072 CAB131072 CJX131072 CTT131072 DDP131072 DNL131072 DXH131072 EHD131072 EQZ131072 FAV131072 FKR131072 FUN131072 GEJ131072 GOF131072 GYB131072 HHX131072 HRT131072 IBP131072 ILL131072 IVH131072 JFD131072 JOZ131072 JYV131072 KIR131072 KSN131072 LCJ131072 LMF131072 LWB131072 MFX131072 MPT131072 MZP131072 NJL131072 NTH131072 ODD131072 OMZ131072 OWV131072 PGR131072 PQN131072 QAJ131072 QKF131072 QUB131072 RDX131072 RNT131072 RXP131072 SHL131072 SRH131072 TBD131072 TKZ131072 TUV131072 UER131072 UON131072 UYJ131072 VIF131072 VSB131072 WBX131072 WLT131072 WVP131072 V196608 JD196608 SZ196608 ACV196608 AMR196608 AWN196608 BGJ196608 BQF196608 CAB196608 CJX196608 CTT196608 DDP196608 DNL196608 DXH196608 EHD196608 EQZ196608 FAV196608 FKR196608 FUN196608 GEJ196608 GOF196608 GYB196608 HHX196608 HRT196608 IBP196608 ILL196608 IVH196608 JFD196608 JOZ196608 JYV196608 KIR196608 KSN196608 LCJ196608 LMF196608 LWB196608 MFX196608 MPT196608 MZP196608 NJL196608 NTH196608 ODD196608 OMZ196608 OWV196608 PGR196608 PQN196608 QAJ196608 QKF196608 QUB196608 RDX196608 RNT196608 RXP196608 SHL196608 SRH196608 TBD196608 TKZ196608 TUV196608 UER196608 UON196608 UYJ196608 VIF196608 VSB196608 WBX196608 WLT196608 WVP196608 V262144 JD262144 SZ262144 ACV262144 AMR262144 AWN262144 BGJ262144 BQF262144 CAB262144 CJX262144 CTT262144 DDP262144 DNL262144 DXH262144 EHD262144 EQZ262144 FAV262144 FKR262144 FUN262144 GEJ262144 GOF262144 GYB262144 HHX262144 HRT262144 IBP262144 ILL262144 IVH262144 JFD262144 JOZ262144 JYV262144 KIR262144 KSN262144 LCJ262144 LMF262144 LWB262144 MFX262144 MPT262144 MZP262144 NJL262144 NTH262144 ODD262144 OMZ262144 OWV262144 PGR262144 PQN262144 QAJ262144 QKF262144 QUB262144 RDX262144 RNT262144 RXP262144 SHL262144 SRH262144 TBD262144 TKZ262144 TUV262144 UER262144 UON262144 UYJ262144 VIF262144 VSB262144 WBX262144 WLT262144 WVP262144 V327680 JD327680 SZ327680 ACV327680 AMR327680 AWN327680 BGJ327680 BQF327680 CAB327680 CJX327680 CTT327680 DDP327680 DNL327680 DXH327680 EHD327680 EQZ327680 FAV327680 FKR327680 FUN327680 GEJ327680 GOF327680 GYB327680 HHX327680 HRT327680 IBP327680 ILL327680 IVH327680 JFD327680 JOZ327680 JYV327680 KIR327680 KSN327680 LCJ327680 LMF327680 LWB327680 MFX327680 MPT327680 MZP327680 NJL327680 NTH327680 ODD327680 OMZ327680 OWV327680 PGR327680 PQN327680 QAJ327680 QKF327680 QUB327680 RDX327680 RNT327680 RXP327680 SHL327680 SRH327680 TBD327680 TKZ327680 TUV327680 UER327680 UON327680 UYJ327680 VIF327680 VSB327680 WBX327680 WLT327680 WVP327680 V393216 JD393216 SZ393216 ACV393216 AMR393216 AWN393216 BGJ393216 BQF393216 CAB393216 CJX393216 CTT393216 DDP393216 DNL393216 DXH393216 EHD393216 EQZ393216 FAV393216 FKR393216 FUN393216 GEJ393216 GOF393216 GYB393216 HHX393216 HRT393216 IBP393216 ILL393216 IVH393216 JFD393216 JOZ393216 JYV393216 KIR393216 KSN393216 LCJ393216 LMF393216 LWB393216 MFX393216 MPT393216 MZP393216 NJL393216 NTH393216 ODD393216 OMZ393216 OWV393216 PGR393216 PQN393216 QAJ393216 QKF393216 QUB393216 RDX393216 RNT393216 RXP393216 SHL393216 SRH393216 TBD393216 TKZ393216 TUV393216 UER393216 UON393216 UYJ393216 VIF393216 VSB393216 WBX393216 WLT393216 WVP393216 V458752 JD458752 SZ458752 ACV458752 AMR458752 AWN458752 BGJ458752 BQF458752 CAB458752 CJX458752 CTT458752 DDP458752 DNL458752 DXH458752 EHD458752 EQZ458752 FAV458752 FKR458752 FUN458752 GEJ458752 GOF458752 GYB458752 HHX458752 HRT458752 IBP458752 ILL458752 IVH458752 JFD458752 JOZ458752 JYV458752 KIR458752 KSN458752 LCJ458752 LMF458752 LWB458752 MFX458752 MPT458752 MZP458752 NJL458752 NTH458752 ODD458752 OMZ458752 OWV458752 PGR458752 PQN458752 QAJ458752 QKF458752 QUB458752 RDX458752 RNT458752 RXP458752 SHL458752 SRH458752 TBD458752 TKZ458752 TUV458752 UER458752 UON458752 UYJ458752 VIF458752 VSB458752 WBX458752 WLT458752 WVP458752 V524288 JD524288 SZ524288 ACV524288 AMR524288 AWN524288 BGJ524288 BQF524288 CAB524288 CJX524288 CTT524288 DDP524288 DNL524288 DXH524288 EHD524288 EQZ524288 FAV524288 FKR524288 FUN524288 GEJ524288 GOF524288 GYB524288 HHX524288 HRT524288 IBP524288 ILL524288 IVH524288 JFD524288 JOZ524288 JYV524288 KIR524288 KSN524288 LCJ524288 LMF524288 LWB524288 MFX524288 MPT524288 MZP524288 NJL524288 NTH524288 ODD524288 OMZ524288 OWV524288 PGR524288 PQN524288 QAJ524288 QKF524288 QUB524288 RDX524288 RNT524288 RXP524288 SHL524288 SRH524288 TBD524288 TKZ524288 TUV524288 UER524288 UON524288 UYJ524288 VIF524288 VSB524288 WBX524288 WLT524288 WVP524288 V589824 JD589824 SZ589824 ACV589824 AMR589824 AWN589824 BGJ589824 BQF589824 CAB589824 CJX589824 CTT589824 DDP589824 DNL589824 DXH589824 EHD589824 EQZ589824 FAV589824 FKR589824 FUN589824 GEJ589824 GOF589824 GYB589824 HHX589824 HRT589824 IBP589824 ILL589824 IVH589824 JFD589824 JOZ589824 JYV589824 KIR589824 KSN589824 LCJ589824 LMF589824 LWB589824 MFX589824 MPT589824 MZP589824 NJL589824 NTH589824 ODD589824 OMZ589824 OWV589824 PGR589824 PQN589824 QAJ589824 QKF589824 QUB589824 RDX589824 RNT589824 RXP589824 SHL589824 SRH589824 TBD589824 TKZ589824 TUV589824 UER589824 UON589824 UYJ589824 VIF589824 VSB589824 WBX589824 WLT589824 WVP589824 V655360 JD655360 SZ655360 ACV655360 AMR655360 AWN655360 BGJ655360 BQF655360 CAB655360 CJX655360 CTT655360 DDP655360 DNL655360 DXH655360 EHD655360 EQZ655360 FAV655360 FKR655360 FUN655360 GEJ655360 GOF655360 GYB655360 HHX655360 HRT655360 IBP655360 ILL655360 IVH655360 JFD655360 JOZ655360 JYV655360 KIR655360 KSN655360 LCJ655360 LMF655360 LWB655360 MFX655360 MPT655360 MZP655360 NJL655360 NTH655360 ODD655360 OMZ655360 OWV655360 PGR655360 PQN655360 QAJ655360 QKF655360 QUB655360 RDX655360 RNT655360 RXP655360 SHL655360 SRH655360 TBD655360 TKZ655360 TUV655360 UER655360 UON655360 UYJ655360 VIF655360 VSB655360 WBX655360 WLT655360 WVP655360 V720896 JD720896 SZ720896 ACV720896 AMR720896 AWN720896 BGJ720896 BQF720896 CAB720896 CJX720896 CTT720896 DDP720896 DNL720896 DXH720896 EHD720896 EQZ720896 FAV720896 FKR720896 FUN720896 GEJ720896 GOF720896 GYB720896 HHX720896 HRT720896 IBP720896 ILL720896 IVH720896 JFD720896 JOZ720896 JYV720896 KIR720896 KSN720896 LCJ720896 LMF720896 LWB720896 MFX720896 MPT720896 MZP720896 NJL720896 NTH720896 ODD720896 OMZ720896 OWV720896 PGR720896 PQN720896 QAJ720896 QKF720896 QUB720896 RDX720896 RNT720896 RXP720896 SHL720896 SRH720896 TBD720896 TKZ720896 TUV720896 UER720896 UON720896 UYJ720896 VIF720896 VSB720896 WBX720896 WLT720896 WVP720896 V786432 JD786432 SZ786432 ACV786432 AMR786432 AWN786432 BGJ786432 BQF786432 CAB786432 CJX786432 CTT786432 DDP786432 DNL786432 DXH786432 EHD786432 EQZ786432 FAV786432 FKR786432 FUN786432 GEJ786432 GOF786432 GYB786432 HHX786432 HRT786432 IBP786432 ILL786432 IVH786432 JFD786432 JOZ786432 JYV786432 KIR786432 KSN786432 LCJ786432 LMF786432 LWB786432 MFX786432 MPT786432 MZP786432 NJL786432 NTH786432 ODD786432 OMZ786432 OWV786432 PGR786432 PQN786432 QAJ786432 QKF786432 QUB786432 RDX786432 RNT786432 RXP786432 SHL786432 SRH786432 TBD786432 TKZ786432 TUV786432 UER786432 UON786432 UYJ786432 VIF786432 VSB786432 WBX786432 WLT786432 WVP786432 V851968 JD851968 SZ851968 ACV851968 AMR851968 AWN851968 BGJ851968 BQF851968 CAB851968 CJX851968 CTT851968 DDP851968 DNL851968 DXH851968 EHD851968 EQZ851968 FAV851968 FKR851968 FUN851968 GEJ851968 GOF851968 GYB851968 HHX851968 HRT851968 IBP851968 ILL851968 IVH851968 JFD851968 JOZ851968 JYV851968 KIR851968 KSN851968 LCJ851968 LMF851968 LWB851968 MFX851968 MPT851968 MZP851968 NJL851968 NTH851968 ODD851968 OMZ851968 OWV851968 PGR851968 PQN851968 QAJ851968 QKF851968 QUB851968 RDX851968 RNT851968 RXP851968 SHL851968 SRH851968 TBD851968 TKZ851968 TUV851968 UER851968 UON851968 UYJ851968 VIF851968 VSB851968 WBX851968 WLT851968 WVP851968 V917504 JD917504 SZ917504 ACV917504 AMR917504 AWN917504 BGJ917504 BQF917504 CAB917504 CJX917504 CTT917504 DDP917504 DNL917504 DXH917504 EHD917504 EQZ917504 FAV917504 FKR917504 FUN917504 GEJ917504 GOF917504 GYB917504 HHX917504 HRT917504 IBP917504 ILL917504 IVH917504 JFD917504 JOZ917504 JYV917504 KIR917504 KSN917504 LCJ917504 LMF917504 LWB917504 MFX917504 MPT917504 MZP917504 NJL917504 NTH917504 ODD917504 OMZ917504 OWV917504 PGR917504 PQN917504 QAJ917504 QKF917504 QUB917504 RDX917504 RNT917504 RXP917504 SHL917504 SRH917504 TBD917504 TKZ917504 TUV917504 UER917504 UON917504 UYJ917504 VIF917504 VSB917504 WBX917504 WLT917504 WVP917504 V983040 JD983040 SZ983040 ACV983040 AMR983040 AWN983040 BGJ983040 BQF983040 CAB983040 CJX983040 CTT983040 DDP983040 DNL983040 DXH983040 EHD983040 EQZ983040 FAV983040 FKR983040 FUN983040 GEJ983040 GOF983040 GYB983040 HHX983040 HRT983040 IBP983040 ILL983040 IVH983040 JFD983040 JOZ983040 JYV983040 KIR983040 KSN983040 LCJ983040 LMF983040 LWB983040 MFX983040 MPT983040 MZP983040 NJL983040 NTH983040 ODD983040 OMZ983040 OWV983040 PGR983040 PQN983040 QAJ983040 QKF983040 QUB983040 RDX983040 RNT983040 RXP983040 SHL983040 SRH983040 TBD983040 TKZ983040 TUV983040 UER983040 UON983040 UYJ983040 VIF983040 VSB983040 WBX983040 WLT983040 WVP983040 V13:V168 JD13:JD168 SZ13:SZ168 ACV13:ACV168 AMR13:AMR168 AWN13:AWN168 BGJ13:BGJ168 BQF13:BQF168 CAB13:CAB168 CJX13:CJX168 CTT13:CTT168 DDP13:DDP168 DNL13:DNL168 DXH13:DXH168 EHD13:EHD168 EQZ13:EQZ168 FAV13:FAV168 FKR13:FKR168 FUN13:FUN168 GEJ13:GEJ168 GOF13:GOF168 GYB13:GYB168 HHX13:HHX168 HRT13:HRT168 IBP13:IBP168 ILL13:ILL168 IVH13:IVH168 JFD13:JFD168 JOZ13:JOZ168 JYV13:JYV168 KIR13:KIR168 KSN13:KSN168 LCJ13:LCJ168 LMF13:LMF168 LWB13:LWB168 MFX13:MFX168 MPT13:MPT168 MZP13:MZP168 NJL13:NJL168 NTH13:NTH168 ODD13:ODD168 OMZ13:OMZ168 OWV13:OWV168 PGR13:PGR168 PQN13:PQN168 QAJ13:QAJ168 QKF13:QKF168 QUB13:QUB168 RDX13:RDX168 RNT13:RNT168 RXP13:RXP168 SHL13:SHL168 SRH13:SRH168 TBD13:TBD168 TKZ13:TKZ168 TUV13:TUV168 UER13:UER168 UON13:UON168 UYJ13:UYJ168 VIF13:VIF168 VSB13:VSB168 WBX13:WBX168 WLT13:WLT168 WVP13:WVP168 V65538:V65693 JD65538:JD65693 SZ65538:SZ65693 ACV65538:ACV65693 AMR65538:AMR65693 AWN65538:AWN65693 BGJ65538:BGJ65693 BQF65538:BQF65693 CAB65538:CAB65693 CJX65538:CJX65693 CTT65538:CTT65693 DDP65538:DDP65693 DNL65538:DNL65693 DXH65538:DXH65693 EHD65538:EHD65693 EQZ65538:EQZ65693 FAV65538:FAV65693 FKR65538:FKR65693 FUN65538:FUN65693 GEJ65538:GEJ65693 GOF65538:GOF65693 GYB65538:GYB65693 HHX65538:HHX65693 HRT65538:HRT65693 IBP65538:IBP65693 ILL65538:ILL65693 IVH65538:IVH65693 JFD65538:JFD65693 JOZ65538:JOZ65693 JYV65538:JYV65693 KIR65538:KIR65693 KSN65538:KSN65693 LCJ65538:LCJ65693 LMF65538:LMF65693 LWB65538:LWB65693 MFX65538:MFX65693 MPT65538:MPT65693 MZP65538:MZP65693 NJL65538:NJL65693 NTH65538:NTH65693 ODD65538:ODD65693 OMZ65538:OMZ65693 OWV65538:OWV65693 PGR65538:PGR65693 PQN65538:PQN65693 QAJ65538:QAJ65693 QKF65538:QKF65693 QUB65538:QUB65693 RDX65538:RDX65693 RNT65538:RNT65693 RXP65538:RXP65693 SHL65538:SHL65693 SRH65538:SRH65693 TBD65538:TBD65693 TKZ65538:TKZ65693 TUV65538:TUV65693 UER65538:UER65693 UON65538:UON65693 UYJ65538:UYJ65693 VIF65538:VIF65693 VSB65538:VSB65693 WBX65538:WBX65693 WLT65538:WLT65693 WVP65538:WVP65693 V131074:V131229 JD131074:JD131229 SZ131074:SZ131229 ACV131074:ACV131229 AMR131074:AMR131229 AWN131074:AWN131229 BGJ131074:BGJ131229 BQF131074:BQF131229 CAB131074:CAB131229 CJX131074:CJX131229 CTT131074:CTT131229 DDP131074:DDP131229 DNL131074:DNL131229 DXH131074:DXH131229 EHD131074:EHD131229 EQZ131074:EQZ131229 FAV131074:FAV131229 FKR131074:FKR131229 FUN131074:FUN131229 GEJ131074:GEJ131229 GOF131074:GOF131229 GYB131074:GYB131229 HHX131074:HHX131229 HRT131074:HRT131229 IBP131074:IBP131229 ILL131074:ILL131229 IVH131074:IVH131229 JFD131074:JFD131229 JOZ131074:JOZ131229 JYV131074:JYV131229 KIR131074:KIR131229 KSN131074:KSN131229 LCJ131074:LCJ131229 LMF131074:LMF131229 LWB131074:LWB131229 MFX131074:MFX131229 MPT131074:MPT131229 MZP131074:MZP131229 NJL131074:NJL131229 NTH131074:NTH131229 ODD131074:ODD131229 OMZ131074:OMZ131229 OWV131074:OWV131229 PGR131074:PGR131229 PQN131074:PQN131229 QAJ131074:QAJ131229 QKF131074:QKF131229 QUB131074:QUB131229 RDX131074:RDX131229 RNT131074:RNT131229 RXP131074:RXP131229 SHL131074:SHL131229 SRH131074:SRH131229 TBD131074:TBD131229 TKZ131074:TKZ131229 TUV131074:TUV131229 UER131074:UER131229 UON131074:UON131229 UYJ131074:UYJ131229 VIF131074:VIF131229 VSB131074:VSB131229 WBX131074:WBX131229 WLT131074:WLT131229 WVP131074:WVP131229 V196610:V196765 JD196610:JD196765 SZ196610:SZ196765 ACV196610:ACV196765 AMR196610:AMR196765 AWN196610:AWN196765 BGJ196610:BGJ196765 BQF196610:BQF196765 CAB196610:CAB196765 CJX196610:CJX196765 CTT196610:CTT196765 DDP196610:DDP196765 DNL196610:DNL196765 DXH196610:DXH196765 EHD196610:EHD196765 EQZ196610:EQZ196765 FAV196610:FAV196765 FKR196610:FKR196765 FUN196610:FUN196765 GEJ196610:GEJ196765 GOF196610:GOF196765 GYB196610:GYB196765 HHX196610:HHX196765 HRT196610:HRT196765 IBP196610:IBP196765 ILL196610:ILL196765 IVH196610:IVH196765 JFD196610:JFD196765 JOZ196610:JOZ196765 JYV196610:JYV196765 KIR196610:KIR196765 KSN196610:KSN196765 LCJ196610:LCJ196765 LMF196610:LMF196765 LWB196610:LWB196765 MFX196610:MFX196765 MPT196610:MPT196765 MZP196610:MZP196765 NJL196610:NJL196765 NTH196610:NTH196765 ODD196610:ODD196765 OMZ196610:OMZ196765 OWV196610:OWV196765 PGR196610:PGR196765 PQN196610:PQN196765 QAJ196610:QAJ196765 QKF196610:QKF196765 QUB196610:QUB196765 RDX196610:RDX196765 RNT196610:RNT196765 RXP196610:RXP196765 SHL196610:SHL196765 SRH196610:SRH196765 TBD196610:TBD196765 TKZ196610:TKZ196765 TUV196610:TUV196765 UER196610:UER196765 UON196610:UON196765 UYJ196610:UYJ196765 VIF196610:VIF196765 VSB196610:VSB196765 WBX196610:WBX196765 WLT196610:WLT196765 WVP196610:WVP196765 V262146:V262301 JD262146:JD262301 SZ262146:SZ262301 ACV262146:ACV262301 AMR262146:AMR262301 AWN262146:AWN262301 BGJ262146:BGJ262301 BQF262146:BQF262301 CAB262146:CAB262301 CJX262146:CJX262301 CTT262146:CTT262301 DDP262146:DDP262301 DNL262146:DNL262301 DXH262146:DXH262301 EHD262146:EHD262301 EQZ262146:EQZ262301 FAV262146:FAV262301 FKR262146:FKR262301 FUN262146:FUN262301 GEJ262146:GEJ262301 GOF262146:GOF262301 GYB262146:GYB262301 HHX262146:HHX262301 HRT262146:HRT262301 IBP262146:IBP262301 ILL262146:ILL262301 IVH262146:IVH262301 JFD262146:JFD262301 JOZ262146:JOZ262301 JYV262146:JYV262301 KIR262146:KIR262301 KSN262146:KSN262301 LCJ262146:LCJ262301 LMF262146:LMF262301 LWB262146:LWB262301 MFX262146:MFX262301 MPT262146:MPT262301 MZP262146:MZP262301 NJL262146:NJL262301 NTH262146:NTH262301 ODD262146:ODD262301 OMZ262146:OMZ262301 OWV262146:OWV262301 PGR262146:PGR262301 PQN262146:PQN262301 QAJ262146:QAJ262301 QKF262146:QKF262301 QUB262146:QUB262301 RDX262146:RDX262301 RNT262146:RNT262301 RXP262146:RXP262301 SHL262146:SHL262301 SRH262146:SRH262301 TBD262146:TBD262301 TKZ262146:TKZ262301 TUV262146:TUV262301 UER262146:UER262301 UON262146:UON262301 UYJ262146:UYJ262301 VIF262146:VIF262301 VSB262146:VSB262301 WBX262146:WBX262301 WLT262146:WLT262301 WVP262146:WVP262301 V327682:V327837 JD327682:JD327837 SZ327682:SZ327837 ACV327682:ACV327837 AMR327682:AMR327837 AWN327682:AWN327837 BGJ327682:BGJ327837 BQF327682:BQF327837 CAB327682:CAB327837 CJX327682:CJX327837 CTT327682:CTT327837 DDP327682:DDP327837 DNL327682:DNL327837 DXH327682:DXH327837 EHD327682:EHD327837 EQZ327682:EQZ327837 FAV327682:FAV327837 FKR327682:FKR327837 FUN327682:FUN327837 GEJ327682:GEJ327837 GOF327682:GOF327837 GYB327682:GYB327837 HHX327682:HHX327837 HRT327682:HRT327837 IBP327682:IBP327837 ILL327682:ILL327837 IVH327682:IVH327837 JFD327682:JFD327837 JOZ327682:JOZ327837 JYV327682:JYV327837 KIR327682:KIR327837 KSN327682:KSN327837 LCJ327682:LCJ327837 LMF327682:LMF327837 LWB327682:LWB327837 MFX327682:MFX327837 MPT327682:MPT327837 MZP327682:MZP327837 NJL327682:NJL327837 NTH327682:NTH327837 ODD327682:ODD327837 OMZ327682:OMZ327837 OWV327682:OWV327837 PGR327682:PGR327837 PQN327682:PQN327837 QAJ327682:QAJ327837 QKF327682:QKF327837 QUB327682:QUB327837 RDX327682:RDX327837 RNT327682:RNT327837 RXP327682:RXP327837 SHL327682:SHL327837 SRH327682:SRH327837 TBD327682:TBD327837 TKZ327682:TKZ327837 TUV327682:TUV327837 UER327682:UER327837 UON327682:UON327837 UYJ327682:UYJ327837 VIF327682:VIF327837 VSB327682:VSB327837 WBX327682:WBX327837 WLT327682:WLT327837 WVP327682:WVP327837 V393218:V393373 JD393218:JD393373 SZ393218:SZ393373 ACV393218:ACV393373 AMR393218:AMR393373 AWN393218:AWN393373 BGJ393218:BGJ393373 BQF393218:BQF393373 CAB393218:CAB393373 CJX393218:CJX393373 CTT393218:CTT393373 DDP393218:DDP393373 DNL393218:DNL393373 DXH393218:DXH393373 EHD393218:EHD393373 EQZ393218:EQZ393373 FAV393218:FAV393373 FKR393218:FKR393373 FUN393218:FUN393373 GEJ393218:GEJ393373 GOF393218:GOF393373 GYB393218:GYB393373 HHX393218:HHX393373 HRT393218:HRT393373 IBP393218:IBP393373 ILL393218:ILL393373 IVH393218:IVH393373 JFD393218:JFD393373 JOZ393218:JOZ393373 JYV393218:JYV393373 KIR393218:KIR393373 KSN393218:KSN393373 LCJ393218:LCJ393373 LMF393218:LMF393373 LWB393218:LWB393373 MFX393218:MFX393373 MPT393218:MPT393373 MZP393218:MZP393373 NJL393218:NJL393373 NTH393218:NTH393373 ODD393218:ODD393373 OMZ393218:OMZ393373 OWV393218:OWV393373 PGR393218:PGR393373 PQN393218:PQN393373 QAJ393218:QAJ393373 QKF393218:QKF393373 QUB393218:QUB393373 RDX393218:RDX393373 RNT393218:RNT393373 RXP393218:RXP393373 SHL393218:SHL393373 SRH393218:SRH393373 TBD393218:TBD393373 TKZ393218:TKZ393373 TUV393218:TUV393373 UER393218:UER393373 UON393218:UON393373 UYJ393218:UYJ393373 VIF393218:VIF393373 VSB393218:VSB393373 WBX393218:WBX393373 WLT393218:WLT393373 WVP393218:WVP393373 V458754:V458909 JD458754:JD458909 SZ458754:SZ458909 ACV458754:ACV458909 AMR458754:AMR458909 AWN458754:AWN458909 BGJ458754:BGJ458909 BQF458754:BQF458909 CAB458754:CAB458909 CJX458754:CJX458909 CTT458754:CTT458909 DDP458754:DDP458909 DNL458754:DNL458909 DXH458754:DXH458909 EHD458754:EHD458909 EQZ458754:EQZ458909 FAV458754:FAV458909 FKR458754:FKR458909 FUN458754:FUN458909 GEJ458754:GEJ458909 GOF458754:GOF458909 GYB458754:GYB458909 HHX458754:HHX458909 HRT458754:HRT458909 IBP458754:IBP458909 ILL458754:ILL458909 IVH458754:IVH458909 JFD458754:JFD458909 JOZ458754:JOZ458909 JYV458754:JYV458909 KIR458754:KIR458909 KSN458754:KSN458909 LCJ458754:LCJ458909 LMF458754:LMF458909 LWB458754:LWB458909 MFX458754:MFX458909 MPT458754:MPT458909 MZP458754:MZP458909 NJL458754:NJL458909 NTH458754:NTH458909 ODD458754:ODD458909 OMZ458754:OMZ458909 OWV458754:OWV458909 PGR458754:PGR458909 PQN458754:PQN458909 QAJ458754:QAJ458909 QKF458754:QKF458909 QUB458754:QUB458909 RDX458754:RDX458909 RNT458754:RNT458909 RXP458754:RXP458909 SHL458754:SHL458909 SRH458754:SRH458909 TBD458754:TBD458909 TKZ458754:TKZ458909 TUV458754:TUV458909 UER458754:UER458909 UON458754:UON458909 UYJ458754:UYJ458909 VIF458754:VIF458909 VSB458754:VSB458909 WBX458754:WBX458909 WLT458754:WLT458909 WVP458754:WVP458909 V524290:V524445 JD524290:JD524445 SZ524290:SZ524445 ACV524290:ACV524445 AMR524290:AMR524445 AWN524290:AWN524445 BGJ524290:BGJ524445 BQF524290:BQF524445 CAB524290:CAB524445 CJX524290:CJX524445 CTT524290:CTT524445 DDP524290:DDP524445 DNL524290:DNL524445 DXH524290:DXH524445 EHD524290:EHD524445 EQZ524290:EQZ524445 FAV524290:FAV524445 FKR524290:FKR524445 FUN524290:FUN524445 GEJ524290:GEJ524445 GOF524290:GOF524445 GYB524290:GYB524445 HHX524290:HHX524445 HRT524290:HRT524445 IBP524290:IBP524445 ILL524290:ILL524445 IVH524290:IVH524445 JFD524290:JFD524445 JOZ524290:JOZ524445 JYV524290:JYV524445 KIR524290:KIR524445 KSN524290:KSN524445 LCJ524290:LCJ524445 LMF524290:LMF524445 LWB524290:LWB524445 MFX524290:MFX524445 MPT524290:MPT524445 MZP524290:MZP524445 NJL524290:NJL524445 NTH524290:NTH524445 ODD524290:ODD524445 OMZ524290:OMZ524445 OWV524290:OWV524445 PGR524290:PGR524445 PQN524290:PQN524445 QAJ524290:QAJ524445 QKF524290:QKF524445 QUB524290:QUB524445 RDX524290:RDX524445 RNT524290:RNT524445 RXP524290:RXP524445 SHL524290:SHL524445 SRH524290:SRH524445 TBD524290:TBD524445 TKZ524290:TKZ524445 TUV524290:TUV524445 UER524290:UER524445 UON524290:UON524445 UYJ524290:UYJ524445 VIF524290:VIF524445 VSB524290:VSB524445 WBX524290:WBX524445 WLT524290:WLT524445 WVP524290:WVP524445 V589826:V589981 JD589826:JD589981 SZ589826:SZ589981 ACV589826:ACV589981 AMR589826:AMR589981 AWN589826:AWN589981 BGJ589826:BGJ589981 BQF589826:BQF589981 CAB589826:CAB589981 CJX589826:CJX589981 CTT589826:CTT589981 DDP589826:DDP589981 DNL589826:DNL589981 DXH589826:DXH589981 EHD589826:EHD589981 EQZ589826:EQZ589981 FAV589826:FAV589981 FKR589826:FKR589981 FUN589826:FUN589981 GEJ589826:GEJ589981 GOF589826:GOF589981 GYB589826:GYB589981 HHX589826:HHX589981 HRT589826:HRT589981 IBP589826:IBP589981 ILL589826:ILL589981 IVH589826:IVH589981 JFD589826:JFD589981 JOZ589826:JOZ589981 JYV589826:JYV589981 KIR589826:KIR589981 KSN589826:KSN589981 LCJ589826:LCJ589981 LMF589826:LMF589981 LWB589826:LWB589981 MFX589826:MFX589981 MPT589826:MPT589981 MZP589826:MZP589981 NJL589826:NJL589981 NTH589826:NTH589981 ODD589826:ODD589981 OMZ589826:OMZ589981 OWV589826:OWV589981 PGR589826:PGR589981 PQN589826:PQN589981 QAJ589826:QAJ589981 QKF589826:QKF589981 QUB589826:QUB589981 RDX589826:RDX589981 RNT589826:RNT589981 RXP589826:RXP589981 SHL589826:SHL589981 SRH589826:SRH589981 TBD589826:TBD589981 TKZ589826:TKZ589981 TUV589826:TUV589981 UER589826:UER589981 UON589826:UON589981 UYJ589826:UYJ589981 VIF589826:VIF589981 VSB589826:VSB589981 WBX589826:WBX589981 WLT589826:WLT589981 WVP589826:WVP589981 V655362:V655517 JD655362:JD655517 SZ655362:SZ655517 ACV655362:ACV655517 AMR655362:AMR655517 AWN655362:AWN655517 BGJ655362:BGJ655517 BQF655362:BQF655517 CAB655362:CAB655517 CJX655362:CJX655517 CTT655362:CTT655517 DDP655362:DDP655517 DNL655362:DNL655517 DXH655362:DXH655517 EHD655362:EHD655517 EQZ655362:EQZ655517 FAV655362:FAV655517 FKR655362:FKR655517 FUN655362:FUN655517 GEJ655362:GEJ655517 GOF655362:GOF655517 GYB655362:GYB655517 HHX655362:HHX655517 HRT655362:HRT655517 IBP655362:IBP655517 ILL655362:ILL655517 IVH655362:IVH655517 JFD655362:JFD655517 JOZ655362:JOZ655517 JYV655362:JYV655517 KIR655362:KIR655517 KSN655362:KSN655517 LCJ655362:LCJ655517 LMF655362:LMF655517 LWB655362:LWB655517 MFX655362:MFX655517 MPT655362:MPT655517 MZP655362:MZP655517 NJL655362:NJL655517 NTH655362:NTH655517 ODD655362:ODD655517 OMZ655362:OMZ655517 OWV655362:OWV655517 PGR655362:PGR655517 PQN655362:PQN655517 QAJ655362:QAJ655517 QKF655362:QKF655517 QUB655362:QUB655517 RDX655362:RDX655517 RNT655362:RNT655517 RXP655362:RXP655517 SHL655362:SHL655517 SRH655362:SRH655517 TBD655362:TBD655517 TKZ655362:TKZ655517 TUV655362:TUV655517 UER655362:UER655517 UON655362:UON655517 UYJ655362:UYJ655517 VIF655362:VIF655517 VSB655362:VSB655517 WBX655362:WBX655517 WLT655362:WLT655517 WVP655362:WVP655517 V720898:V721053 JD720898:JD721053 SZ720898:SZ721053 ACV720898:ACV721053 AMR720898:AMR721053 AWN720898:AWN721053 BGJ720898:BGJ721053 BQF720898:BQF721053 CAB720898:CAB721053 CJX720898:CJX721053 CTT720898:CTT721053 DDP720898:DDP721053 DNL720898:DNL721053 DXH720898:DXH721053 EHD720898:EHD721053 EQZ720898:EQZ721053 FAV720898:FAV721053 FKR720898:FKR721053 FUN720898:FUN721053 GEJ720898:GEJ721053 GOF720898:GOF721053 GYB720898:GYB721053 HHX720898:HHX721053 HRT720898:HRT721053 IBP720898:IBP721053 ILL720898:ILL721053 IVH720898:IVH721053 JFD720898:JFD721053 JOZ720898:JOZ721053 JYV720898:JYV721053 KIR720898:KIR721053 KSN720898:KSN721053 LCJ720898:LCJ721053 LMF720898:LMF721053 LWB720898:LWB721053 MFX720898:MFX721053 MPT720898:MPT721053 MZP720898:MZP721053 NJL720898:NJL721053 NTH720898:NTH721053 ODD720898:ODD721053 OMZ720898:OMZ721053 OWV720898:OWV721053 PGR720898:PGR721053 PQN720898:PQN721053 QAJ720898:QAJ721053 QKF720898:QKF721053 QUB720898:QUB721053 RDX720898:RDX721053 RNT720898:RNT721053 RXP720898:RXP721053 SHL720898:SHL721053 SRH720898:SRH721053 TBD720898:TBD721053 TKZ720898:TKZ721053 TUV720898:TUV721053 UER720898:UER721053 UON720898:UON721053 UYJ720898:UYJ721053 VIF720898:VIF721053 VSB720898:VSB721053 WBX720898:WBX721053 WLT720898:WLT721053 WVP720898:WVP721053 V786434:V786589 JD786434:JD786589 SZ786434:SZ786589 ACV786434:ACV786589 AMR786434:AMR786589 AWN786434:AWN786589 BGJ786434:BGJ786589 BQF786434:BQF786589 CAB786434:CAB786589 CJX786434:CJX786589 CTT786434:CTT786589 DDP786434:DDP786589 DNL786434:DNL786589 DXH786434:DXH786589 EHD786434:EHD786589 EQZ786434:EQZ786589 FAV786434:FAV786589 FKR786434:FKR786589 FUN786434:FUN786589 GEJ786434:GEJ786589 GOF786434:GOF786589 GYB786434:GYB786589 HHX786434:HHX786589 HRT786434:HRT786589 IBP786434:IBP786589 ILL786434:ILL786589 IVH786434:IVH786589 JFD786434:JFD786589 JOZ786434:JOZ786589 JYV786434:JYV786589 KIR786434:KIR786589 KSN786434:KSN786589 LCJ786434:LCJ786589 LMF786434:LMF786589 LWB786434:LWB786589 MFX786434:MFX786589 MPT786434:MPT786589 MZP786434:MZP786589 NJL786434:NJL786589 NTH786434:NTH786589 ODD786434:ODD786589 OMZ786434:OMZ786589 OWV786434:OWV786589 PGR786434:PGR786589 PQN786434:PQN786589 QAJ786434:QAJ786589 QKF786434:QKF786589 QUB786434:QUB786589 RDX786434:RDX786589 RNT786434:RNT786589 RXP786434:RXP786589 SHL786434:SHL786589 SRH786434:SRH786589 TBD786434:TBD786589 TKZ786434:TKZ786589 TUV786434:TUV786589 UER786434:UER786589 UON786434:UON786589 UYJ786434:UYJ786589 VIF786434:VIF786589 VSB786434:VSB786589 WBX786434:WBX786589 WLT786434:WLT786589 WVP786434:WVP786589 V851970:V852125 JD851970:JD852125 SZ851970:SZ852125 ACV851970:ACV852125 AMR851970:AMR852125 AWN851970:AWN852125 BGJ851970:BGJ852125 BQF851970:BQF852125 CAB851970:CAB852125 CJX851970:CJX852125 CTT851970:CTT852125 DDP851970:DDP852125 DNL851970:DNL852125 DXH851970:DXH852125 EHD851970:EHD852125 EQZ851970:EQZ852125 FAV851970:FAV852125 FKR851970:FKR852125 FUN851970:FUN852125 GEJ851970:GEJ852125 GOF851970:GOF852125 GYB851970:GYB852125 HHX851970:HHX852125 HRT851970:HRT852125 IBP851970:IBP852125 ILL851970:ILL852125 IVH851970:IVH852125 JFD851970:JFD852125 JOZ851970:JOZ852125 JYV851970:JYV852125 KIR851970:KIR852125 KSN851970:KSN852125 LCJ851970:LCJ852125 LMF851970:LMF852125 LWB851970:LWB852125 MFX851970:MFX852125 MPT851970:MPT852125 MZP851970:MZP852125 NJL851970:NJL852125 NTH851970:NTH852125 ODD851970:ODD852125 OMZ851970:OMZ852125 OWV851970:OWV852125 PGR851970:PGR852125 PQN851970:PQN852125 QAJ851970:QAJ852125 QKF851970:QKF852125 QUB851970:QUB852125 RDX851970:RDX852125 RNT851970:RNT852125 RXP851970:RXP852125 SHL851970:SHL852125 SRH851970:SRH852125 TBD851970:TBD852125 TKZ851970:TKZ852125 TUV851970:TUV852125 UER851970:UER852125 UON851970:UON852125 UYJ851970:UYJ852125 VIF851970:VIF852125 VSB851970:VSB852125 WBX851970:WBX852125 WLT851970:WLT852125 WVP851970:WVP852125 V917506:V917661 JD917506:JD917661 SZ917506:SZ917661 ACV917506:ACV917661 AMR917506:AMR917661 AWN917506:AWN917661 BGJ917506:BGJ917661 BQF917506:BQF917661 CAB917506:CAB917661 CJX917506:CJX917661 CTT917506:CTT917661 DDP917506:DDP917661 DNL917506:DNL917661 DXH917506:DXH917661 EHD917506:EHD917661 EQZ917506:EQZ917661 FAV917506:FAV917661 FKR917506:FKR917661 FUN917506:FUN917661 GEJ917506:GEJ917661 GOF917506:GOF917661 GYB917506:GYB917661 HHX917506:HHX917661 HRT917506:HRT917661 IBP917506:IBP917661 ILL917506:ILL917661 IVH917506:IVH917661 JFD917506:JFD917661 JOZ917506:JOZ917661 JYV917506:JYV917661 KIR917506:KIR917661 KSN917506:KSN917661 LCJ917506:LCJ917661 LMF917506:LMF917661 LWB917506:LWB917661 MFX917506:MFX917661 MPT917506:MPT917661 MZP917506:MZP917661 NJL917506:NJL917661 NTH917506:NTH917661 ODD917506:ODD917661 OMZ917506:OMZ917661 OWV917506:OWV917661 PGR917506:PGR917661 PQN917506:PQN917661 QAJ917506:QAJ917661 QKF917506:QKF917661 QUB917506:QUB917661 RDX917506:RDX917661 RNT917506:RNT917661 RXP917506:RXP917661 SHL917506:SHL917661 SRH917506:SRH917661 TBD917506:TBD917661 TKZ917506:TKZ917661 TUV917506:TUV917661 UER917506:UER917661 UON917506:UON917661 UYJ917506:UYJ917661 VIF917506:VIF917661 VSB917506:VSB917661 WBX917506:WBX917661 WLT917506:WLT917661 WVP917506:WVP917661 V983042:V983197 JD983042:JD983197 SZ983042:SZ983197 ACV983042:ACV983197 AMR983042:AMR983197 AWN983042:AWN983197 BGJ983042:BGJ983197 BQF983042:BQF983197 CAB983042:CAB983197 CJX983042:CJX983197 CTT983042:CTT983197 DDP983042:DDP983197 DNL983042:DNL983197 DXH983042:DXH983197 EHD983042:EHD983197 EQZ983042:EQZ983197 FAV983042:FAV983197 FKR983042:FKR983197 FUN983042:FUN983197 GEJ983042:GEJ983197 GOF983042:GOF983197 GYB983042:GYB983197 HHX983042:HHX983197 HRT983042:HRT983197 IBP983042:IBP983197 ILL983042:ILL983197 IVH983042:IVH983197 JFD983042:JFD983197 JOZ983042:JOZ983197 JYV983042:JYV983197 KIR983042:KIR983197 KSN983042:KSN983197 LCJ983042:LCJ983197 LMF983042:LMF983197 LWB983042:LWB983197 MFX983042:MFX983197 MPT983042:MPT983197 MZP983042:MZP983197 NJL983042:NJL983197 NTH983042:NTH983197 ODD983042:ODD983197 OMZ983042:OMZ983197 OWV983042:OWV983197 PGR983042:PGR983197 PQN983042:PQN983197 QAJ983042:QAJ983197 QKF983042:QKF983197 QUB983042:QUB983197 RDX983042:RDX983197 RNT983042:RNT983197 RXP983042:RXP983197 SHL983042:SHL983197 SRH983042:SRH983197 TBD983042:TBD983197 TKZ983042:TKZ983197 TUV983042:TUV983197 UER983042:UER983197 UON983042:UON983197 UYJ983042:UYJ983197 VIF983042:VIF983197 VSB983042:VSB983197 WBX983042:WBX983197 WLT983042:WLT983197 WVP983042:WVP983197" xr:uid="{9CCF84E3-BF9F-424F-B0C0-8A8F8AFCA373}">
      <formula1>"RA,RP,CP,OU"</formula1>
      <formula2>0</formula2>
    </dataValidation>
    <dataValidation type="list" allowBlank="1" sqref="M11 IT11 SP11 ACL11 AMH11 AWD11 BFZ11 BPV11 BZR11 CJN11 CTJ11 DDF11 DNB11 DWX11 EGT11 EQP11 FAL11 FKH11 FUD11 GDZ11 GNV11 GXR11 HHN11 HRJ11 IBF11 ILB11 IUX11 JET11 JOP11 JYL11 KIH11 KSD11 LBZ11 LLV11 LVR11 MFN11 MPJ11 MZF11 NJB11 NSX11 OCT11 OMP11 OWL11 PGH11 PQD11 PZZ11 QJV11 QTR11 RDN11 RNJ11 RXF11 SHB11 SQX11 TAT11 TKP11 TUL11 UEH11 UOD11 UXZ11 VHV11 VRR11 WBN11 WLJ11 WVF11 M65536 IU65536 SQ65536 ACM65536 AMI65536 AWE65536 BGA65536 BPW65536 BZS65536 CJO65536 CTK65536 DDG65536 DNC65536 DWY65536 EGU65536 EQQ65536 FAM65536 FKI65536 FUE65536 GEA65536 GNW65536 GXS65536 HHO65536 HRK65536 IBG65536 ILC65536 IUY65536 JEU65536 JOQ65536 JYM65536 KII65536 KSE65536 LCA65536 LLW65536 LVS65536 MFO65536 MPK65536 MZG65536 NJC65536 NSY65536 OCU65536 OMQ65536 OWM65536 PGI65536 PQE65536 QAA65536 QJW65536 QTS65536 RDO65536 RNK65536 RXG65536 SHC65536 SQY65536 TAU65536 TKQ65536 TUM65536 UEI65536 UOE65536 UYA65536 VHW65536 VRS65536 WBO65536 WLK65536 WVG65536 M131072 IU131072 SQ131072 ACM131072 AMI131072 AWE131072 BGA131072 BPW131072 BZS131072 CJO131072 CTK131072 DDG131072 DNC131072 DWY131072 EGU131072 EQQ131072 FAM131072 FKI131072 FUE131072 GEA131072 GNW131072 GXS131072 HHO131072 HRK131072 IBG131072 ILC131072 IUY131072 JEU131072 JOQ131072 JYM131072 KII131072 KSE131072 LCA131072 LLW131072 LVS131072 MFO131072 MPK131072 MZG131072 NJC131072 NSY131072 OCU131072 OMQ131072 OWM131072 PGI131072 PQE131072 QAA131072 QJW131072 QTS131072 RDO131072 RNK131072 RXG131072 SHC131072 SQY131072 TAU131072 TKQ131072 TUM131072 UEI131072 UOE131072 UYA131072 VHW131072 VRS131072 WBO131072 WLK131072 WVG131072 M196608 IU196608 SQ196608 ACM196608 AMI196608 AWE196608 BGA196608 BPW196608 BZS196608 CJO196608 CTK196608 DDG196608 DNC196608 DWY196608 EGU196608 EQQ196608 FAM196608 FKI196608 FUE196608 GEA196608 GNW196608 GXS196608 HHO196608 HRK196608 IBG196608 ILC196608 IUY196608 JEU196608 JOQ196608 JYM196608 KII196608 KSE196608 LCA196608 LLW196608 LVS196608 MFO196608 MPK196608 MZG196608 NJC196608 NSY196608 OCU196608 OMQ196608 OWM196608 PGI196608 PQE196608 QAA196608 QJW196608 QTS196608 RDO196608 RNK196608 RXG196608 SHC196608 SQY196608 TAU196608 TKQ196608 TUM196608 UEI196608 UOE196608 UYA196608 VHW196608 VRS196608 WBO196608 WLK196608 WVG196608 M262144 IU262144 SQ262144 ACM262144 AMI262144 AWE262144 BGA262144 BPW262144 BZS262144 CJO262144 CTK262144 DDG262144 DNC262144 DWY262144 EGU262144 EQQ262144 FAM262144 FKI262144 FUE262144 GEA262144 GNW262144 GXS262144 HHO262144 HRK262144 IBG262144 ILC262144 IUY262144 JEU262144 JOQ262144 JYM262144 KII262144 KSE262144 LCA262144 LLW262144 LVS262144 MFO262144 MPK262144 MZG262144 NJC262144 NSY262144 OCU262144 OMQ262144 OWM262144 PGI262144 PQE262144 QAA262144 QJW262144 QTS262144 RDO262144 RNK262144 RXG262144 SHC262144 SQY262144 TAU262144 TKQ262144 TUM262144 UEI262144 UOE262144 UYA262144 VHW262144 VRS262144 WBO262144 WLK262144 WVG262144 M327680 IU327680 SQ327680 ACM327680 AMI327680 AWE327680 BGA327680 BPW327680 BZS327680 CJO327680 CTK327680 DDG327680 DNC327680 DWY327680 EGU327680 EQQ327680 FAM327680 FKI327680 FUE327680 GEA327680 GNW327680 GXS327680 HHO327680 HRK327680 IBG327680 ILC327680 IUY327680 JEU327680 JOQ327680 JYM327680 KII327680 KSE327680 LCA327680 LLW327680 LVS327680 MFO327680 MPK327680 MZG327680 NJC327680 NSY327680 OCU327680 OMQ327680 OWM327680 PGI327680 PQE327680 QAA327680 QJW327680 QTS327680 RDO327680 RNK327680 RXG327680 SHC327680 SQY327680 TAU327680 TKQ327680 TUM327680 UEI327680 UOE327680 UYA327680 VHW327680 VRS327680 WBO327680 WLK327680 WVG327680 M393216 IU393216 SQ393216 ACM393216 AMI393216 AWE393216 BGA393216 BPW393216 BZS393216 CJO393216 CTK393216 DDG393216 DNC393216 DWY393216 EGU393216 EQQ393216 FAM393216 FKI393216 FUE393216 GEA393216 GNW393216 GXS393216 HHO393216 HRK393216 IBG393216 ILC393216 IUY393216 JEU393216 JOQ393216 JYM393216 KII393216 KSE393216 LCA393216 LLW393216 LVS393216 MFO393216 MPK393216 MZG393216 NJC393216 NSY393216 OCU393216 OMQ393216 OWM393216 PGI393216 PQE393216 QAA393216 QJW393216 QTS393216 RDO393216 RNK393216 RXG393216 SHC393216 SQY393216 TAU393216 TKQ393216 TUM393216 UEI393216 UOE393216 UYA393216 VHW393216 VRS393216 WBO393216 WLK393216 WVG393216 M458752 IU458752 SQ458752 ACM458752 AMI458752 AWE458752 BGA458752 BPW458752 BZS458752 CJO458752 CTK458752 DDG458752 DNC458752 DWY458752 EGU458752 EQQ458752 FAM458752 FKI458752 FUE458752 GEA458752 GNW458752 GXS458752 HHO458752 HRK458752 IBG458752 ILC458752 IUY458752 JEU458752 JOQ458752 JYM458752 KII458752 KSE458752 LCA458752 LLW458752 LVS458752 MFO458752 MPK458752 MZG458752 NJC458752 NSY458752 OCU458752 OMQ458752 OWM458752 PGI458752 PQE458752 QAA458752 QJW458752 QTS458752 RDO458752 RNK458752 RXG458752 SHC458752 SQY458752 TAU458752 TKQ458752 TUM458752 UEI458752 UOE458752 UYA458752 VHW458752 VRS458752 WBO458752 WLK458752 WVG458752 M524288 IU524288 SQ524288 ACM524288 AMI524288 AWE524288 BGA524288 BPW524288 BZS524288 CJO524288 CTK524288 DDG524288 DNC524288 DWY524288 EGU524288 EQQ524288 FAM524288 FKI524288 FUE524288 GEA524288 GNW524288 GXS524288 HHO524288 HRK524288 IBG524288 ILC524288 IUY524288 JEU524288 JOQ524288 JYM524288 KII524288 KSE524288 LCA524288 LLW524288 LVS524288 MFO524288 MPK524288 MZG524288 NJC524288 NSY524288 OCU524288 OMQ524288 OWM524288 PGI524288 PQE524288 QAA524288 QJW524288 QTS524288 RDO524288 RNK524288 RXG524288 SHC524288 SQY524288 TAU524288 TKQ524288 TUM524288 UEI524288 UOE524288 UYA524288 VHW524288 VRS524288 WBO524288 WLK524288 WVG524288 M589824 IU589824 SQ589824 ACM589824 AMI589824 AWE589824 BGA589824 BPW589824 BZS589824 CJO589824 CTK589824 DDG589824 DNC589824 DWY589824 EGU589824 EQQ589824 FAM589824 FKI589824 FUE589824 GEA589824 GNW589824 GXS589824 HHO589824 HRK589824 IBG589824 ILC589824 IUY589824 JEU589824 JOQ589824 JYM589824 KII589824 KSE589824 LCA589824 LLW589824 LVS589824 MFO589824 MPK589824 MZG589824 NJC589824 NSY589824 OCU589824 OMQ589824 OWM589824 PGI589824 PQE589824 QAA589824 QJW589824 QTS589824 RDO589824 RNK589824 RXG589824 SHC589824 SQY589824 TAU589824 TKQ589824 TUM589824 UEI589824 UOE589824 UYA589824 VHW589824 VRS589824 WBO589824 WLK589824 WVG589824 M655360 IU655360 SQ655360 ACM655360 AMI655360 AWE655360 BGA655360 BPW655360 BZS655360 CJO655360 CTK655360 DDG655360 DNC655360 DWY655360 EGU655360 EQQ655360 FAM655360 FKI655360 FUE655360 GEA655360 GNW655360 GXS655360 HHO655360 HRK655360 IBG655360 ILC655360 IUY655360 JEU655360 JOQ655360 JYM655360 KII655360 KSE655360 LCA655360 LLW655360 LVS655360 MFO655360 MPK655360 MZG655360 NJC655360 NSY655360 OCU655360 OMQ655360 OWM655360 PGI655360 PQE655360 QAA655360 QJW655360 QTS655360 RDO655360 RNK655360 RXG655360 SHC655360 SQY655360 TAU655360 TKQ655360 TUM655360 UEI655360 UOE655360 UYA655360 VHW655360 VRS655360 WBO655360 WLK655360 WVG655360 M720896 IU720896 SQ720896 ACM720896 AMI720896 AWE720896 BGA720896 BPW720896 BZS720896 CJO720896 CTK720896 DDG720896 DNC720896 DWY720896 EGU720896 EQQ720896 FAM720896 FKI720896 FUE720896 GEA720896 GNW720896 GXS720896 HHO720896 HRK720896 IBG720896 ILC720896 IUY720896 JEU720896 JOQ720896 JYM720896 KII720896 KSE720896 LCA720896 LLW720896 LVS720896 MFO720896 MPK720896 MZG720896 NJC720896 NSY720896 OCU720896 OMQ720896 OWM720896 PGI720896 PQE720896 QAA720896 QJW720896 QTS720896 RDO720896 RNK720896 RXG720896 SHC720896 SQY720896 TAU720896 TKQ720896 TUM720896 UEI720896 UOE720896 UYA720896 VHW720896 VRS720896 WBO720896 WLK720896 WVG720896 M786432 IU786432 SQ786432 ACM786432 AMI786432 AWE786432 BGA786432 BPW786432 BZS786432 CJO786432 CTK786432 DDG786432 DNC786432 DWY786432 EGU786432 EQQ786432 FAM786432 FKI786432 FUE786432 GEA786432 GNW786432 GXS786432 HHO786432 HRK786432 IBG786432 ILC786432 IUY786432 JEU786432 JOQ786432 JYM786432 KII786432 KSE786432 LCA786432 LLW786432 LVS786432 MFO786432 MPK786432 MZG786432 NJC786432 NSY786432 OCU786432 OMQ786432 OWM786432 PGI786432 PQE786432 QAA786432 QJW786432 QTS786432 RDO786432 RNK786432 RXG786432 SHC786432 SQY786432 TAU786432 TKQ786432 TUM786432 UEI786432 UOE786432 UYA786432 VHW786432 VRS786432 WBO786432 WLK786432 WVG786432 M851968 IU851968 SQ851968 ACM851968 AMI851968 AWE851968 BGA851968 BPW851968 BZS851968 CJO851968 CTK851968 DDG851968 DNC851968 DWY851968 EGU851968 EQQ851968 FAM851968 FKI851968 FUE851968 GEA851968 GNW851968 GXS851968 HHO851968 HRK851968 IBG851968 ILC851968 IUY851968 JEU851968 JOQ851968 JYM851968 KII851968 KSE851968 LCA851968 LLW851968 LVS851968 MFO851968 MPK851968 MZG851968 NJC851968 NSY851968 OCU851968 OMQ851968 OWM851968 PGI851968 PQE851968 QAA851968 QJW851968 QTS851968 RDO851968 RNK851968 RXG851968 SHC851968 SQY851968 TAU851968 TKQ851968 TUM851968 UEI851968 UOE851968 UYA851968 VHW851968 VRS851968 WBO851968 WLK851968 WVG851968 M917504 IU917504 SQ917504 ACM917504 AMI917504 AWE917504 BGA917504 BPW917504 BZS917504 CJO917504 CTK917504 DDG917504 DNC917504 DWY917504 EGU917504 EQQ917504 FAM917504 FKI917504 FUE917504 GEA917504 GNW917504 GXS917504 HHO917504 HRK917504 IBG917504 ILC917504 IUY917504 JEU917504 JOQ917504 JYM917504 KII917504 KSE917504 LCA917504 LLW917504 LVS917504 MFO917504 MPK917504 MZG917504 NJC917504 NSY917504 OCU917504 OMQ917504 OWM917504 PGI917504 PQE917504 QAA917504 QJW917504 QTS917504 RDO917504 RNK917504 RXG917504 SHC917504 SQY917504 TAU917504 TKQ917504 TUM917504 UEI917504 UOE917504 UYA917504 VHW917504 VRS917504 WBO917504 WLK917504 WVG917504 M983040 IU983040 SQ983040 ACM983040 AMI983040 AWE983040 BGA983040 BPW983040 BZS983040 CJO983040 CTK983040 DDG983040 DNC983040 DWY983040 EGU983040 EQQ983040 FAM983040 FKI983040 FUE983040 GEA983040 GNW983040 GXS983040 HHO983040 HRK983040 IBG983040 ILC983040 IUY983040 JEU983040 JOQ983040 JYM983040 KII983040 KSE983040 LCA983040 LLW983040 LVS983040 MFO983040 MPK983040 MZG983040 NJC983040 NSY983040 OCU983040 OMQ983040 OWM983040 PGI983040 PQE983040 QAA983040 QJW983040 QTS983040 RDO983040 RNK983040 RXG983040 SHC983040 SQY983040 TAU983040 TKQ983040 TUM983040 UEI983040 UOE983040 UYA983040 VHW983040 VRS983040 WBO983040 WLK983040 WVG983040 M13:M168 IU13:IU168 SQ13:SQ168 ACM13:ACM168 AMI13:AMI168 AWE13:AWE168 BGA13:BGA168 BPW13:BPW168 BZS13:BZS168 CJO13:CJO168 CTK13:CTK168 DDG13:DDG168 DNC13:DNC168 DWY13:DWY168 EGU13:EGU168 EQQ13:EQQ168 FAM13:FAM168 FKI13:FKI168 FUE13:FUE168 GEA13:GEA168 GNW13:GNW168 GXS13:GXS168 HHO13:HHO168 HRK13:HRK168 IBG13:IBG168 ILC13:ILC168 IUY13:IUY168 JEU13:JEU168 JOQ13:JOQ168 JYM13:JYM168 KII13:KII168 KSE13:KSE168 LCA13:LCA168 LLW13:LLW168 LVS13:LVS168 MFO13:MFO168 MPK13:MPK168 MZG13:MZG168 NJC13:NJC168 NSY13:NSY168 OCU13:OCU168 OMQ13:OMQ168 OWM13:OWM168 PGI13:PGI168 PQE13:PQE168 QAA13:QAA168 QJW13:QJW168 QTS13:QTS168 RDO13:RDO168 RNK13:RNK168 RXG13:RXG168 SHC13:SHC168 SQY13:SQY168 TAU13:TAU168 TKQ13:TKQ168 TUM13:TUM168 UEI13:UEI168 UOE13:UOE168 UYA13:UYA168 VHW13:VHW168 VRS13:VRS168 WBO13:WBO168 WLK13:WLK168 WVG13:WVG168 M65538:M65693 IU65538:IU65693 SQ65538:SQ65693 ACM65538:ACM65693 AMI65538:AMI65693 AWE65538:AWE65693 BGA65538:BGA65693 BPW65538:BPW65693 BZS65538:BZS65693 CJO65538:CJO65693 CTK65538:CTK65693 DDG65538:DDG65693 DNC65538:DNC65693 DWY65538:DWY65693 EGU65538:EGU65693 EQQ65538:EQQ65693 FAM65538:FAM65693 FKI65538:FKI65693 FUE65538:FUE65693 GEA65538:GEA65693 GNW65538:GNW65693 GXS65538:GXS65693 HHO65538:HHO65693 HRK65538:HRK65693 IBG65538:IBG65693 ILC65538:ILC65693 IUY65538:IUY65693 JEU65538:JEU65693 JOQ65538:JOQ65693 JYM65538:JYM65693 KII65538:KII65693 KSE65538:KSE65693 LCA65538:LCA65693 LLW65538:LLW65693 LVS65538:LVS65693 MFO65538:MFO65693 MPK65538:MPK65693 MZG65538:MZG65693 NJC65538:NJC65693 NSY65538:NSY65693 OCU65538:OCU65693 OMQ65538:OMQ65693 OWM65538:OWM65693 PGI65538:PGI65693 PQE65538:PQE65693 QAA65538:QAA65693 QJW65538:QJW65693 QTS65538:QTS65693 RDO65538:RDO65693 RNK65538:RNK65693 RXG65538:RXG65693 SHC65538:SHC65693 SQY65538:SQY65693 TAU65538:TAU65693 TKQ65538:TKQ65693 TUM65538:TUM65693 UEI65538:UEI65693 UOE65538:UOE65693 UYA65538:UYA65693 VHW65538:VHW65693 VRS65538:VRS65693 WBO65538:WBO65693 WLK65538:WLK65693 WVG65538:WVG65693 M131074:M131229 IU131074:IU131229 SQ131074:SQ131229 ACM131074:ACM131229 AMI131074:AMI131229 AWE131074:AWE131229 BGA131074:BGA131229 BPW131074:BPW131229 BZS131074:BZS131229 CJO131074:CJO131229 CTK131074:CTK131229 DDG131074:DDG131229 DNC131074:DNC131229 DWY131074:DWY131229 EGU131074:EGU131229 EQQ131074:EQQ131229 FAM131074:FAM131229 FKI131074:FKI131229 FUE131074:FUE131229 GEA131074:GEA131229 GNW131074:GNW131229 GXS131074:GXS131229 HHO131074:HHO131229 HRK131074:HRK131229 IBG131074:IBG131229 ILC131074:ILC131229 IUY131074:IUY131229 JEU131074:JEU131229 JOQ131074:JOQ131229 JYM131074:JYM131229 KII131074:KII131229 KSE131074:KSE131229 LCA131074:LCA131229 LLW131074:LLW131229 LVS131074:LVS131229 MFO131074:MFO131229 MPK131074:MPK131229 MZG131074:MZG131229 NJC131074:NJC131229 NSY131074:NSY131229 OCU131074:OCU131229 OMQ131074:OMQ131229 OWM131074:OWM131229 PGI131074:PGI131229 PQE131074:PQE131229 QAA131074:QAA131229 QJW131074:QJW131229 QTS131074:QTS131229 RDO131074:RDO131229 RNK131074:RNK131229 RXG131074:RXG131229 SHC131074:SHC131229 SQY131074:SQY131229 TAU131074:TAU131229 TKQ131074:TKQ131229 TUM131074:TUM131229 UEI131074:UEI131229 UOE131074:UOE131229 UYA131074:UYA131229 VHW131074:VHW131229 VRS131074:VRS131229 WBO131074:WBO131229 WLK131074:WLK131229 WVG131074:WVG131229 M196610:M196765 IU196610:IU196765 SQ196610:SQ196765 ACM196610:ACM196765 AMI196610:AMI196765 AWE196610:AWE196765 BGA196610:BGA196765 BPW196610:BPW196765 BZS196610:BZS196765 CJO196610:CJO196765 CTK196610:CTK196765 DDG196610:DDG196765 DNC196610:DNC196765 DWY196610:DWY196765 EGU196610:EGU196765 EQQ196610:EQQ196765 FAM196610:FAM196765 FKI196610:FKI196765 FUE196610:FUE196765 GEA196610:GEA196765 GNW196610:GNW196765 GXS196610:GXS196765 HHO196610:HHO196765 HRK196610:HRK196765 IBG196610:IBG196765 ILC196610:ILC196765 IUY196610:IUY196765 JEU196610:JEU196765 JOQ196610:JOQ196765 JYM196610:JYM196765 KII196610:KII196765 KSE196610:KSE196765 LCA196610:LCA196765 LLW196610:LLW196765 LVS196610:LVS196765 MFO196610:MFO196765 MPK196610:MPK196765 MZG196610:MZG196765 NJC196610:NJC196765 NSY196610:NSY196765 OCU196610:OCU196765 OMQ196610:OMQ196765 OWM196610:OWM196765 PGI196610:PGI196765 PQE196610:PQE196765 QAA196610:QAA196765 QJW196610:QJW196765 QTS196610:QTS196765 RDO196610:RDO196765 RNK196610:RNK196765 RXG196610:RXG196765 SHC196610:SHC196765 SQY196610:SQY196765 TAU196610:TAU196765 TKQ196610:TKQ196765 TUM196610:TUM196765 UEI196610:UEI196765 UOE196610:UOE196765 UYA196610:UYA196765 VHW196610:VHW196765 VRS196610:VRS196765 WBO196610:WBO196765 WLK196610:WLK196765 WVG196610:WVG196765 M262146:M262301 IU262146:IU262301 SQ262146:SQ262301 ACM262146:ACM262301 AMI262146:AMI262301 AWE262146:AWE262301 BGA262146:BGA262301 BPW262146:BPW262301 BZS262146:BZS262301 CJO262146:CJO262301 CTK262146:CTK262301 DDG262146:DDG262301 DNC262146:DNC262301 DWY262146:DWY262301 EGU262146:EGU262301 EQQ262146:EQQ262301 FAM262146:FAM262301 FKI262146:FKI262301 FUE262146:FUE262301 GEA262146:GEA262301 GNW262146:GNW262301 GXS262146:GXS262301 HHO262146:HHO262301 HRK262146:HRK262301 IBG262146:IBG262301 ILC262146:ILC262301 IUY262146:IUY262301 JEU262146:JEU262301 JOQ262146:JOQ262301 JYM262146:JYM262301 KII262146:KII262301 KSE262146:KSE262301 LCA262146:LCA262301 LLW262146:LLW262301 LVS262146:LVS262301 MFO262146:MFO262301 MPK262146:MPK262301 MZG262146:MZG262301 NJC262146:NJC262301 NSY262146:NSY262301 OCU262146:OCU262301 OMQ262146:OMQ262301 OWM262146:OWM262301 PGI262146:PGI262301 PQE262146:PQE262301 QAA262146:QAA262301 QJW262146:QJW262301 QTS262146:QTS262301 RDO262146:RDO262301 RNK262146:RNK262301 RXG262146:RXG262301 SHC262146:SHC262301 SQY262146:SQY262301 TAU262146:TAU262301 TKQ262146:TKQ262301 TUM262146:TUM262301 UEI262146:UEI262301 UOE262146:UOE262301 UYA262146:UYA262301 VHW262146:VHW262301 VRS262146:VRS262301 WBO262146:WBO262301 WLK262146:WLK262301 WVG262146:WVG262301 M327682:M327837 IU327682:IU327837 SQ327682:SQ327837 ACM327682:ACM327837 AMI327682:AMI327837 AWE327682:AWE327837 BGA327682:BGA327837 BPW327682:BPW327837 BZS327682:BZS327837 CJO327682:CJO327837 CTK327682:CTK327837 DDG327682:DDG327837 DNC327682:DNC327837 DWY327682:DWY327837 EGU327682:EGU327837 EQQ327682:EQQ327837 FAM327682:FAM327837 FKI327682:FKI327837 FUE327682:FUE327837 GEA327682:GEA327837 GNW327682:GNW327837 GXS327682:GXS327837 HHO327682:HHO327837 HRK327682:HRK327837 IBG327682:IBG327837 ILC327682:ILC327837 IUY327682:IUY327837 JEU327682:JEU327837 JOQ327682:JOQ327837 JYM327682:JYM327837 KII327682:KII327837 KSE327682:KSE327837 LCA327682:LCA327837 LLW327682:LLW327837 LVS327682:LVS327837 MFO327682:MFO327837 MPK327682:MPK327837 MZG327682:MZG327837 NJC327682:NJC327837 NSY327682:NSY327837 OCU327682:OCU327837 OMQ327682:OMQ327837 OWM327682:OWM327837 PGI327682:PGI327837 PQE327682:PQE327837 QAA327682:QAA327837 QJW327682:QJW327837 QTS327682:QTS327837 RDO327682:RDO327837 RNK327682:RNK327837 RXG327682:RXG327837 SHC327682:SHC327837 SQY327682:SQY327837 TAU327682:TAU327837 TKQ327682:TKQ327837 TUM327682:TUM327837 UEI327682:UEI327837 UOE327682:UOE327837 UYA327682:UYA327837 VHW327682:VHW327837 VRS327682:VRS327837 WBO327682:WBO327837 WLK327682:WLK327837 WVG327682:WVG327837 M393218:M393373 IU393218:IU393373 SQ393218:SQ393373 ACM393218:ACM393373 AMI393218:AMI393373 AWE393218:AWE393373 BGA393218:BGA393373 BPW393218:BPW393373 BZS393218:BZS393373 CJO393218:CJO393373 CTK393218:CTK393373 DDG393218:DDG393373 DNC393218:DNC393373 DWY393218:DWY393373 EGU393218:EGU393373 EQQ393218:EQQ393373 FAM393218:FAM393373 FKI393218:FKI393373 FUE393218:FUE393373 GEA393218:GEA393373 GNW393218:GNW393373 GXS393218:GXS393373 HHO393218:HHO393373 HRK393218:HRK393373 IBG393218:IBG393373 ILC393218:ILC393373 IUY393218:IUY393373 JEU393218:JEU393373 JOQ393218:JOQ393373 JYM393218:JYM393373 KII393218:KII393373 KSE393218:KSE393373 LCA393218:LCA393373 LLW393218:LLW393373 LVS393218:LVS393373 MFO393218:MFO393373 MPK393218:MPK393373 MZG393218:MZG393373 NJC393218:NJC393373 NSY393218:NSY393373 OCU393218:OCU393373 OMQ393218:OMQ393373 OWM393218:OWM393373 PGI393218:PGI393373 PQE393218:PQE393373 QAA393218:QAA393373 QJW393218:QJW393373 QTS393218:QTS393373 RDO393218:RDO393373 RNK393218:RNK393373 RXG393218:RXG393373 SHC393218:SHC393373 SQY393218:SQY393373 TAU393218:TAU393373 TKQ393218:TKQ393373 TUM393218:TUM393373 UEI393218:UEI393373 UOE393218:UOE393373 UYA393218:UYA393373 VHW393218:VHW393373 VRS393218:VRS393373 WBO393218:WBO393373 WLK393218:WLK393373 WVG393218:WVG393373 M458754:M458909 IU458754:IU458909 SQ458754:SQ458909 ACM458754:ACM458909 AMI458754:AMI458909 AWE458754:AWE458909 BGA458754:BGA458909 BPW458754:BPW458909 BZS458754:BZS458909 CJO458754:CJO458909 CTK458754:CTK458909 DDG458754:DDG458909 DNC458754:DNC458909 DWY458754:DWY458909 EGU458754:EGU458909 EQQ458754:EQQ458909 FAM458754:FAM458909 FKI458754:FKI458909 FUE458754:FUE458909 GEA458754:GEA458909 GNW458754:GNW458909 GXS458754:GXS458909 HHO458754:HHO458909 HRK458754:HRK458909 IBG458754:IBG458909 ILC458754:ILC458909 IUY458754:IUY458909 JEU458754:JEU458909 JOQ458754:JOQ458909 JYM458754:JYM458909 KII458754:KII458909 KSE458754:KSE458909 LCA458754:LCA458909 LLW458754:LLW458909 LVS458754:LVS458909 MFO458754:MFO458909 MPK458754:MPK458909 MZG458754:MZG458909 NJC458754:NJC458909 NSY458754:NSY458909 OCU458754:OCU458909 OMQ458754:OMQ458909 OWM458754:OWM458909 PGI458754:PGI458909 PQE458754:PQE458909 QAA458754:QAA458909 QJW458754:QJW458909 QTS458754:QTS458909 RDO458754:RDO458909 RNK458754:RNK458909 RXG458754:RXG458909 SHC458754:SHC458909 SQY458754:SQY458909 TAU458754:TAU458909 TKQ458754:TKQ458909 TUM458754:TUM458909 UEI458754:UEI458909 UOE458754:UOE458909 UYA458754:UYA458909 VHW458754:VHW458909 VRS458754:VRS458909 WBO458754:WBO458909 WLK458754:WLK458909 WVG458754:WVG458909 M524290:M524445 IU524290:IU524445 SQ524290:SQ524445 ACM524290:ACM524445 AMI524290:AMI524445 AWE524290:AWE524445 BGA524290:BGA524445 BPW524290:BPW524445 BZS524290:BZS524445 CJO524290:CJO524445 CTK524290:CTK524445 DDG524290:DDG524445 DNC524290:DNC524445 DWY524290:DWY524445 EGU524290:EGU524445 EQQ524290:EQQ524445 FAM524290:FAM524445 FKI524290:FKI524445 FUE524290:FUE524445 GEA524290:GEA524445 GNW524290:GNW524445 GXS524290:GXS524445 HHO524290:HHO524445 HRK524290:HRK524445 IBG524290:IBG524445 ILC524290:ILC524445 IUY524290:IUY524445 JEU524290:JEU524445 JOQ524290:JOQ524445 JYM524290:JYM524445 KII524290:KII524445 KSE524290:KSE524445 LCA524290:LCA524445 LLW524290:LLW524445 LVS524290:LVS524445 MFO524290:MFO524445 MPK524290:MPK524445 MZG524290:MZG524445 NJC524290:NJC524445 NSY524290:NSY524445 OCU524290:OCU524445 OMQ524290:OMQ524445 OWM524290:OWM524445 PGI524290:PGI524445 PQE524290:PQE524445 QAA524290:QAA524445 QJW524290:QJW524445 QTS524290:QTS524445 RDO524290:RDO524445 RNK524290:RNK524445 RXG524290:RXG524445 SHC524290:SHC524445 SQY524290:SQY524445 TAU524290:TAU524445 TKQ524290:TKQ524445 TUM524290:TUM524445 UEI524290:UEI524445 UOE524290:UOE524445 UYA524290:UYA524445 VHW524290:VHW524445 VRS524290:VRS524445 WBO524290:WBO524445 WLK524290:WLK524445 WVG524290:WVG524445 M589826:M589981 IU589826:IU589981 SQ589826:SQ589981 ACM589826:ACM589981 AMI589826:AMI589981 AWE589826:AWE589981 BGA589826:BGA589981 BPW589826:BPW589981 BZS589826:BZS589981 CJO589826:CJO589981 CTK589826:CTK589981 DDG589826:DDG589981 DNC589826:DNC589981 DWY589826:DWY589981 EGU589826:EGU589981 EQQ589826:EQQ589981 FAM589826:FAM589981 FKI589826:FKI589981 FUE589826:FUE589981 GEA589826:GEA589981 GNW589826:GNW589981 GXS589826:GXS589981 HHO589826:HHO589981 HRK589826:HRK589981 IBG589826:IBG589981 ILC589826:ILC589981 IUY589826:IUY589981 JEU589826:JEU589981 JOQ589826:JOQ589981 JYM589826:JYM589981 KII589826:KII589981 KSE589826:KSE589981 LCA589826:LCA589981 LLW589826:LLW589981 LVS589826:LVS589981 MFO589826:MFO589981 MPK589826:MPK589981 MZG589826:MZG589981 NJC589826:NJC589981 NSY589826:NSY589981 OCU589826:OCU589981 OMQ589826:OMQ589981 OWM589826:OWM589981 PGI589826:PGI589981 PQE589826:PQE589981 QAA589826:QAA589981 QJW589826:QJW589981 QTS589826:QTS589981 RDO589826:RDO589981 RNK589826:RNK589981 RXG589826:RXG589981 SHC589826:SHC589981 SQY589826:SQY589981 TAU589826:TAU589981 TKQ589826:TKQ589981 TUM589826:TUM589981 UEI589826:UEI589981 UOE589826:UOE589981 UYA589826:UYA589981 VHW589826:VHW589981 VRS589826:VRS589981 WBO589826:WBO589981 WLK589826:WLK589981 WVG589826:WVG589981 M655362:M655517 IU655362:IU655517 SQ655362:SQ655517 ACM655362:ACM655517 AMI655362:AMI655517 AWE655362:AWE655517 BGA655362:BGA655517 BPW655362:BPW655517 BZS655362:BZS655517 CJO655362:CJO655517 CTK655362:CTK655517 DDG655362:DDG655517 DNC655362:DNC655517 DWY655362:DWY655517 EGU655362:EGU655517 EQQ655362:EQQ655517 FAM655362:FAM655517 FKI655362:FKI655517 FUE655362:FUE655517 GEA655362:GEA655517 GNW655362:GNW655517 GXS655362:GXS655517 HHO655362:HHO655517 HRK655362:HRK655517 IBG655362:IBG655517 ILC655362:ILC655517 IUY655362:IUY655517 JEU655362:JEU655517 JOQ655362:JOQ655517 JYM655362:JYM655517 KII655362:KII655517 KSE655362:KSE655517 LCA655362:LCA655517 LLW655362:LLW655517 LVS655362:LVS655517 MFO655362:MFO655517 MPK655362:MPK655517 MZG655362:MZG655517 NJC655362:NJC655517 NSY655362:NSY655517 OCU655362:OCU655517 OMQ655362:OMQ655517 OWM655362:OWM655517 PGI655362:PGI655517 PQE655362:PQE655517 QAA655362:QAA655517 QJW655362:QJW655517 QTS655362:QTS655517 RDO655362:RDO655517 RNK655362:RNK655517 RXG655362:RXG655517 SHC655362:SHC655517 SQY655362:SQY655517 TAU655362:TAU655517 TKQ655362:TKQ655517 TUM655362:TUM655517 UEI655362:UEI655517 UOE655362:UOE655517 UYA655362:UYA655517 VHW655362:VHW655517 VRS655362:VRS655517 WBO655362:WBO655517 WLK655362:WLK655517 WVG655362:WVG655517 M720898:M721053 IU720898:IU721053 SQ720898:SQ721053 ACM720898:ACM721053 AMI720898:AMI721053 AWE720898:AWE721053 BGA720898:BGA721053 BPW720898:BPW721053 BZS720898:BZS721053 CJO720898:CJO721053 CTK720898:CTK721053 DDG720898:DDG721053 DNC720898:DNC721053 DWY720898:DWY721053 EGU720898:EGU721053 EQQ720898:EQQ721053 FAM720898:FAM721053 FKI720898:FKI721053 FUE720898:FUE721053 GEA720898:GEA721053 GNW720898:GNW721053 GXS720898:GXS721053 HHO720898:HHO721053 HRK720898:HRK721053 IBG720898:IBG721053 ILC720898:ILC721053 IUY720898:IUY721053 JEU720898:JEU721053 JOQ720898:JOQ721053 JYM720898:JYM721053 KII720898:KII721053 KSE720898:KSE721053 LCA720898:LCA721053 LLW720898:LLW721053 LVS720898:LVS721053 MFO720898:MFO721053 MPK720898:MPK721053 MZG720898:MZG721053 NJC720898:NJC721053 NSY720898:NSY721053 OCU720898:OCU721053 OMQ720898:OMQ721053 OWM720898:OWM721053 PGI720898:PGI721053 PQE720898:PQE721053 QAA720898:QAA721053 QJW720898:QJW721053 QTS720898:QTS721053 RDO720898:RDO721053 RNK720898:RNK721053 RXG720898:RXG721053 SHC720898:SHC721053 SQY720898:SQY721053 TAU720898:TAU721053 TKQ720898:TKQ721053 TUM720898:TUM721053 UEI720898:UEI721053 UOE720898:UOE721053 UYA720898:UYA721053 VHW720898:VHW721053 VRS720898:VRS721053 WBO720898:WBO721053 WLK720898:WLK721053 WVG720898:WVG721053 M786434:M786589 IU786434:IU786589 SQ786434:SQ786589 ACM786434:ACM786589 AMI786434:AMI786589 AWE786434:AWE786589 BGA786434:BGA786589 BPW786434:BPW786589 BZS786434:BZS786589 CJO786434:CJO786589 CTK786434:CTK786589 DDG786434:DDG786589 DNC786434:DNC786589 DWY786434:DWY786589 EGU786434:EGU786589 EQQ786434:EQQ786589 FAM786434:FAM786589 FKI786434:FKI786589 FUE786434:FUE786589 GEA786434:GEA786589 GNW786434:GNW786589 GXS786434:GXS786589 HHO786434:HHO786589 HRK786434:HRK786589 IBG786434:IBG786589 ILC786434:ILC786589 IUY786434:IUY786589 JEU786434:JEU786589 JOQ786434:JOQ786589 JYM786434:JYM786589 KII786434:KII786589 KSE786434:KSE786589 LCA786434:LCA786589 LLW786434:LLW786589 LVS786434:LVS786589 MFO786434:MFO786589 MPK786434:MPK786589 MZG786434:MZG786589 NJC786434:NJC786589 NSY786434:NSY786589 OCU786434:OCU786589 OMQ786434:OMQ786589 OWM786434:OWM786589 PGI786434:PGI786589 PQE786434:PQE786589 QAA786434:QAA786589 QJW786434:QJW786589 QTS786434:QTS786589 RDO786434:RDO786589 RNK786434:RNK786589 RXG786434:RXG786589 SHC786434:SHC786589 SQY786434:SQY786589 TAU786434:TAU786589 TKQ786434:TKQ786589 TUM786434:TUM786589 UEI786434:UEI786589 UOE786434:UOE786589 UYA786434:UYA786589 VHW786434:VHW786589 VRS786434:VRS786589 WBO786434:WBO786589 WLK786434:WLK786589 WVG786434:WVG786589 M851970:M852125 IU851970:IU852125 SQ851970:SQ852125 ACM851970:ACM852125 AMI851970:AMI852125 AWE851970:AWE852125 BGA851970:BGA852125 BPW851970:BPW852125 BZS851970:BZS852125 CJO851970:CJO852125 CTK851970:CTK852125 DDG851970:DDG852125 DNC851970:DNC852125 DWY851970:DWY852125 EGU851970:EGU852125 EQQ851970:EQQ852125 FAM851970:FAM852125 FKI851970:FKI852125 FUE851970:FUE852125 GEA851970:GEA852125 GNW851970:GNW852125 GXS851970:GXS852125 HHO851970:HHO852125 HRK851970:HRK852125 IBG851970:IBG852125 ILC851970:ILC852125 IUY851970:IUY852125 JEU851970:JEU852125 JOQ851970:JOQ852125 JYM851970:JYM852125 KII851970:KII852125 KSE851970:KSE852125 LCA851970:LCA852125 LLW851970:LLW852125 LVS851970:LVS852125 MFO851970:MFO852125 MPK851970:MPK852125 MZG851970:MZG852125 NJC851970:NJC852125 NSY851970:NSY852125 OCU851970:OCU852125 OMQ851970:OMQ852125 OWM851970:OWM852125 PGI851970:PGI852125 PQE851970:PQE852125 QAA851970:QAA852125 QJW851970:QJW852125 QTS851970:QTS852125 RDO851970:RDO852125 RNK851970:RNK852125 RXG851970:RXG852125 SHC851970:SHC852125 SQY851970:SQY852125 TAU851970:TAU852125 TKQ851970:TKQ852125 TUM851970:TUM852125 UEI851970:UEI852125 UOE851970:UOE852125 UYA851970:UYA852125 VHW851970:VHW852125 VRS851970:VRS852125 WBO851970:WBO852125 WLK851970:WLK852125 WVG851970:WVG852125 M917506:M917661 IU917506:IU917661 SQ917506:SQ917661 ACM917506:ACM917661 AMI917506:AMI917661 AWE917506:AWE917661 BGA917506:BGA917661 BPW917506:BPW917661 BZS917506:BZS917661 CJO917506:CJO917661 CTK917506:CTK917661 DDG917506:DDG917661 DNC917506:DNC917661 DWY917506:DWY917661 EGU917506:EGU917661 EQQ917506:EQQ917661 FAM917506:FAM917661 FKI917506:FKI917661 FUE917506:FUE917661 GEA917506:GEA917661 GNW917506:GNW917661 GXS917506:GXS917661 HHO917506:HHO917661 HRK917506:HRK917661 IBG917506:IBG917661 ILC917506:ILC917661 IUY917506:IUY917661 JEU917506:JEU917661 JOQ917506:JOQ917661 JYM917506:JYM917661 KII917506:KII917661 KSE917506:KSE917661 LCA917506:LCA917661 LLW917506:LLW917661 LVS917506:LVS917661 MFO917506:MFO917661 MPK917506:MPK917661 MZG917506:MZG917661 NJC917506:NJC917661 NSY917506:NSY917661 OCU917506:OCU917661 OMQ917506:OMQ917661 OWM917506:OWM917661 PGI917506:PGI917661 PQE917506:PQE917661 QAA917506:QAA917661 QJW917506:QJW917661 QTS917506:QTS917661 RDO917506:RDO917661 RNK917506:RNK917661 RXG917506:RXG917661 SHC917506:SHC917661 SQY917506:SQY917661 TAU917506:TAU917661 TKQ917506:TKQ917661 TUM917506:TUM917661 UEI917506:UEI917661 UOE917506:UOE917661 UYA917506:UYA917661 VHW917506:VHW917661 VRS917506:VRS917661 WBO917506:WBO917661 WLK917506:WLK917661 WVG917506:WVG917661 M983042:M983197 IU983042:IU983197 SQ983042:SQ983197 ACM983042:ACM983197 AMI983042:AMI983197 AWE983042:AWE983197 BGA983042:BGA983197 BPW983042:BPW983197 BZS983042:BZS983197 CJO983042:CJO983197 CTK983042:CTK983197 DDG983042:DDG983197 DNC983042:DNC983197 DWY983042:DWY983197 EGU983042:EGU983197 EQQ983042:EQQ983197 FAM983042:FAM983197 FKI983042:FKI983197 FUE983042:FUE983197 GEA983042:GEA983197 GNW983042:GNW983197 GXS983042:GXS983197 HHO983042:HHO983197 HRK983042:HRK983197 IBG983042:IBG983197 ILC983042:ILC983197 IUY983042:IUY983197 JEU983042:JEU983197 JOQ983042:JOQ983197 JYM983042:JYM983197 KII983042:KII983197 KSE983042:KSE983197 LCA983042:LCA983197 LLW983042:LLW983197 LVS983042:LVS983197 MFO983042:MFO983197 MPK983042:MPK983197 MZG983042:MZG983197 NJC983042:NJC983197 NSY983042:NSY983197 OCU983042:OCU983197 OMQ983042:OMQ983197 OWM983042:OWM983197 PGI983042:PGI983197 PQE983042:PQE983197 QAA983042:QAA983197 QJW983042:QJW983197 QTS983042:QTS983197 RDO983042:RDO983197 RNK983042:RNK983197 RXG983042:RXG983197 SHC983042:SHC983197 SQY983042:SQY983197 TAU983042:TAU983197 TKQ983042:TKQ983197 TUM983042:TUM983197 UEI983042:UEI983197 UOE983042:UOE983197 UYA983042:UYA983197 VHW983042:VHW983197 VRS983042:VRS983197 WBO983042:WBO983197 WLK983042:WLK983197 WVG983042:WVG983197" xr:uid="{34C81544-A348-4C6F-B8E5-EE70C2098AAC}">
      <formula1>"SINAPI,SINAPI-I,SICRO,Composição,Cotação"</formula1>
      <formula2>0</formula2>
    </dataValidation>
    <dataValidation type="decimal" operator="greaterThan" allowBlank="1" showErrorMessage="1" error="Apenas números decimais maiores que zero." sqref="R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R65536 IZ65536 SV65536 ACR65536 AMN65536 AWJ65536 BGF65536 BQB65536 BZX65536 CJT65536 CTP65536 DDL65536 DNH65536 DXD65536 EGZ65536 EQV65536 FAR65536 FKN65536 FUJ65536 GEF65536 GOB65536 GXX65536 HHT65536 HRP65536 IBL65536 ILH65536 IVD65536 JEZ65536 JOV65536 JYR65536 KIN65536 KSJ65536 LCF65536 LMB65536 LVX65536 MFT65536 MPP65536 MZL65536 NJH65536 NTD65536 OCZ65536 OMV65536 OWR65536 PGN65536 PQJ65536 QAF65536 QKB65536 QTX65536 RDT65536 RNP65536 RXL65536 SHH65536 SRD65536 TAZ65536 TKV65536 TUR65536 UEN65536 UOJ65536 UYF65536 VIB65536 VRX65536 WBT65536 WLP65536 WVL65536 R131072 IZ131072 SV131072 ACR131072 AMN131072 AWJ131072 BGF131072 BQB131072 BZX131072 CJT131072 CTP131072 DDL131072 DNH131072 DXD131072 EGZ131072 EQV131072 FAR131072 FKN131072 FUJ131072 GEF131072 GOB131072 GXX131072 HHT131072 HRP131072 IBL131072 ILH131072 IVD131072 JEZ131072 JOV131072 JYR131072 KIN131072 KSJ131072 LCF131072 LMB131072 LVX131072 MFT131072 MPP131072 MZL131072 NJH131072 NTD131072 OCZ131072 OMV131072 OWR131072 PGN131072 PQJ131072 QAF131072 QKB131072 QTX131072 RDT131072 RNP131072 RXL131072 SHH131072 SRD131072 TAZ131072 TKV131072 TUR131072 UEN131072 UOJ131072 UYF131072 VIB131072 VRX131072 WBT131072 WLP131072 WVL131072 R196608 IZ196608 SV196608 ACR196608 AMN196608 AWJ196608 BGF196608 BQB196608 BZX196608 CJT196608 CTP196608 DDL196608 DNH196608 DXD196608 EGZ196608 EQV196608 FAR196608 FKN196608 FUJ196608 GEF196608 GOB196608 GXX196608 HHT196608 HRP196608 IBL196608 ILH196608 IVD196608 JEZ196608 JOV196608 JYR196608 KIN196608 KSJ196608 LCF196608 LMB196608 LVX196608 MFT196608 MPP196608 MZL196608 NJH196608 NTD196608 OCZ196608 OMV196608 OWR196608 PGN196608 PQJ196608 QAF196608 QKB196608 QTX196608 RDT196608 RNP196608 RXL196608 SHH196608 SRD196608 TAZ196608 TKV196608 TUR196608 UEN196608 UOJ196608 UYF196608 VIB196608 VRX196608 WBT196608 WLP196608 WVL196608 R262144 IZ262144 SV262144 ACR262144 AMN262144 AWJ262144 BGF262144 BQB262144 BZX262144 CJT262144 CTP262144 DDL262144 DNH262144 DXD262144 EGZ262144 EQV262144 FAR262144 FKN262144 FUJ262144 GEF262144 GOB262144 GXX262144 HHT262144 HRP262144 IBL262144 ILH262144 IVD262144 JEZ262144 JOV262144 JYR262144 KIN262144 KSJ262144 LCF262144 LMB262144 LVX262144 MFT262144 MPP262144 MZL262144 NJH262144 NTD262144 OCZ262144 OMV262144 OWR262144 PGN262144 PQJ262144 QAF262144 QKB262144 QTX262144 RDT262144 RNP262144 RXL262144 SHH262144 SRD262144 TAZ262144 TKV262144 TUR262144 UEN262144 UOJ262144 UYF262144 VIB262144 VRX262144 WBT262144 WLP262144 WVL262144 R327680 IZ327680 SV327680 ACR327680 AMN327680 AWJ327680 BGF327680 BQB327680 BZX327680 CJT327680 CTP327680 DDL327680 DNH327680 DXD327680 EGZ327680 EQV327680 FAR327680 FKN327680 FUJ327680 GEF327680 GOB327680 GXX327680 HHT327680 HRP327680 IBL327680 ILH327680 IVD327680 JEZ327680 JOV327680 JYR327680 KIN327680 KSJ327680 LCF327680 LMB327680 LVX327680 MFT327680 MPP327680 MZL327680 NJH327680 NTD327680 OCZ327680 OMV327680 OWR327680 PGN327680 PQJ327680 QAF327680 QKB327680 QTX327680 RDT327680 RNP327680 RXL327680 SHH327680 SRD327680 TAZ327680 TKV327680 TUR327680 UEN327680 UOJ327680 UYF327680 VIB327680 VRX327680 WBT327680 WLP327680 WVL327680 R393216 IZ393216 SV393216 ACR393216 AMN393216 AWJ393216 BGF393216 BQB393216 BZX393216 CJT393216 CTP393216 DDL393216 DNH393216 DXD393216 EGZ393216 EQV393216 FAR393216 FKN393216 FUJ393216 GEF393216 GOB393216 GXX393216 HHT393216 HRP393216 IBL393216 ILH393216 IVD393216 JEZ393216 JOV393216 JYR393216 KIN393216 KSJ393216 LCF393216 LMB393216 LVX393216 MFT393216 MPP393216 MZL393216 NJH393216 NTD393216 OCZ393216 OMV393216 OWR393216 PGN393216 PQJ393216 QAF393216 QKB393216 QTX393216 RDT393216 RNP393216 RXL393216 SHH393216 SRD393216 TAZ393216 TKV393216 TUR393216 UEN393216 UOJ393216 UYF393216 VIB393216 VRX393216 WBT393216 WLP393216 WVL393216 R458752 IZ458752 SV458752 ACR458752 AMN458752 AWJ458752 BGF458752 BQB458752 BZX458752 CJT458752 CTP458752 DDL458752 DNH458752 DXD458752 EGZ458752 EQV458752 FAR458752 FKN458752 FUJ458752 GEF458752 GOB458752 GXX458752 HHT458752 HRP458752 IBL458752 ILH458752 IVD458752 JEZ458752 JOV458752 JYR458752 KIN458752 KSJ458752 LCF458752 LMB458752 LVX458752 MFT458752 MPP458752 MZL458752 NJH458752 NTD458752 OCZ458752 OMV458752 OWR458752 PGN458752 PQJ458752 QAF458752 QKB458752 QTX458752 RDT458752 RNP458752 RXL458752 SHH458752 SRD458752 TAZ458752 TKV458752 TUR458752 UEN458752 UOJ458752 UYF458752 VIB458752 VRX458752 WBT458752 WLP458752 WVL458752 R524288 IZ524288 SV524288 ACR524288 AMN524288 AWJ524288 BGF524288 BQB524288 BZX524288 CJT524288 CTP524288 DDL524288 DNH524288 DXD524288 EGZ524288 EQV524288 FAR524288 FKN524288 FUJ524288 GEF524288 GOB524288 GXX524288 HHT524288 HRP524288 IBL524288 ILH524288 IVD524288 JEZ524288 JOV524288 JYR524288 KIN524288 KSJ524288 LCF524288 LMB524288 LVX524288 MFT524288 MPP524288 MZL524288 NJH524288 NTD524288 OCZ524288 OMV524288 OWR524288 PGN524288 PQJ524288 QAF524288 QKB524288 QTX524288 RDT524288 RNP524288 RXL524288 SHH524288 SRD524288 TAZ524288 TKV524288 TUR524288 UEN524288 UOJ524288 UYF524288 VIB524288 VRX524288 WBT524288 WLP524288 WVL524288 R589824 IZ589824 SV589824 ACR589824 AMN589824 AWJ589824 BGF589824 BQB589824 BZX589824 CJT589824 CTP589824 DDL589824 DNH589824 DXD589824 EGZ589824 EQV589824 FAR589824 FKN589824 FUJ589824 GEF589824 GOB589824 GXX589824 HHT589824 HRP589824 IBL589824 ILH589824 IVD589824 JEZ589824 JOV589824 JYR589824 KIN589824 KSJ589824 LCF589824 LMB589824 LVX589824 MFT589824 MPP589824 MZL589824 NJH589824 NTD589824 OCZ589824 OMV589824 OWR589824 PGN589824 PQJ589824 QAF589824 QKB589824 QTX589824 RDT589824 RNP589824 RXL589824 SHH589824 SRD589824 TAZ589824 TKV589824 TUR589824 UEN589824 UOJ589824 UYF589824 VIB589824 VRX589824 WBT589824 WLP589824 WVL589824 R655360 IZ655360 SV655360 ACR655360 AMN655360 AWJ655360 BGF655360 BQB655360 BZX655360 CJT655360 CTP655360 DDL655360 DNH655360 DXD655360 EGZ655360 EQV655360 FAR655360 FKN655360 FUJ655360 GEF655360 GOB655360 GXX655360 HHT655360 HRP655360 IBL655360 ILH655360 IVD655360 JEZ655360 JOV655360 JYR655360 KIN655360 KSJ655360 LCF655360 LMB655360 LVX655360 MFT655360 MPP655360 MZL655360 NJH655360 NTD655360 OCZ655360 OMV655360 OWR655360 PGN655360 PQJ655360 QAF655360 QKB655360 QTX655360 RDT655360 RNP655360 RXL655360 SHH655360 SRD655360 TAZ655360 TKV655360 TUR655360 UEN655360 UOJ655360 UYF655360 VIB655360 VRX655360 WBT655360 WLP655360 WVL655360 R720896 IZ720896 SV720896 ACR720896 AMN720896 AWJ720896 BGF720896 BQB720896 BZX720896 CJT720896 CTP720896 DDL720896 DNH720896 DXD720896 EGZ720896 EQV720896 FAR720896 FKN720896 FUJ720896 GEF720896 GOB720896 GXX720896 HHT720896 HRP720896 IBL720896 ILH720896 IVD720896 JEZ720896 JOV720896 JYR720896 KIN720896 KSJ720896 LCF720896 LMB720896 LVX720896 MFT720896 MPP720896 MZL720896 NJH720896 NTD720896 OCZ720896 OMV720896 OWR720896 PGN720896 PQJ720896 QAF720896 QKB720896 QTX720896 RDT720896 RNP720896 RXL720896 SHH720896 SRD720896 TAZ720896 TKV720896 TUR720896 UEN720896 UOJ720896 UYF720896 VIB720896 VRX720896 WBT720896 WLP720896 WVL720896 R786432 IZ786432 SV786432 ACR786432 AMN786432 AWJ786432 BGF786432 BQB786432 BZX786432 CJT786432 CTP786432 DDL786432 DNH786432 DXD786432 EGZ786432 EQV786432 FAR786432 FKN786432 FUJ786432 GEF786432 GOB786432 GXX786432 HHT786432 HRP786432 IBL786432 ILH786432 IVD786432 JEZ786432 JOV786432 JYR786432 KIN786432 KSJ786432 LCF786432 LMB786432 LVX786432 MFT786432 MPP786432 MZL786432 NJH786432 NTD786432 OCZ786432 OMV786432 OWR786432 PGN786432 PQJ786432 QAF786432 QKB786432 QTX786432 RDT786432 RNP786432 RXL786432 SHH786432 SRD786432 TAZ786432 TKV786432 TUR786432 UEN786432 UOJ786432 UYF786432 VIB786432 VRX786432 WBT786432 WLP786432 WVL786432 R851968 IZ851968 SV851968 ACR851968 AMN851968 AWJ851968 BGF851968 BQB851968 BZX851968 CJT851968 CTP851968 DDL851968 DNH851968 DXD851968 EGZ851968 EQV851968 FAR851968 FKN851968 FUJ851968 GEF851968 GOB851968 GXX851968 HHT851968 HRP851968 IBL851968 ILH851968 IVD851968 JEZ851968 JOV851968 JYR851968 KIN851968 KSJ851968 LCF851968 LMB851968 LVX851968 MFT851968 MPP851968 MZL851968 NJH851968 NTD851968 OCZ851968 OMV851968 OWR851968 PGN851968 PQJ851968 QAF851968 QKB851968 QTX851968 RDT851968 RNP851968 RXL851968 SHH851968 SRD851968 TAZ851968 TKV851968 TUR851968 UEN851968 UOJ851968 UYF851968 VIB851968 VRX851968 WBT851968 WLP851968 WVL851968 R917504 IZ917504 SV917504 ACR917504 AMN917504 AWJ917504 BGF917504 BQB917504 BZX917504 CJT917504 CTP917504 DDL917504 DNH917504 DXD917504 EGZ917504 EQV917504 FAR917504 FKN917504 FUJ917504 GEF917504 GOB917504 GXX917504 HHT917504 HRP917504 IBL917504 ILH917504 IVD917504 JEZ917504 JOV917504 JYR917504 KIN917504 KSJ917504 LCF917504 LMB917504 LVX917504 MFT917504 MPP917504 MZL917504 NJH917504 NTD917504 OCZ917504 OMV917504 OWR917504 PGN917504 PQJ917504 QAF917504 QKB917504 QTX917504 RDT917504 RNP917504 RXL917504 SHH917504 SRD917504 TAZ917504 TKV917504 TUR917504 UEN917504 UOJ917504 UYF917504 VIB917504 VRX917504 WBT917504 WLP917504 WVL917504 R983040 IZ983040 SV983040 ACR983040 AMN983040 AWJ983040 BGF983040 BQB983040 BZX983040 CJT983040 CTP983040 DDL983040 DNH983040 DXD983040 EGZ983040 EQV983040 FAR983040 FKN983040 FUJ983040 GEF983040 GOB983040 GXX983040 HHT983040 HRP983040 IBL983040 ILH983040 IVD983040 JEZ983040 JOV983040 JYR983040 KIN983040 KSJ983040 LCF983040 LMB983040 LVX983040 MFT983040 MPP983040 MZL983040 NJH983040 NTD983040 OCZ983040 OMV983040 OWR983040 PGN983040 PQJ983040 QAF983040 QKB983040 QTX983040 RDT983040 RNP983040 RXL983040 SHH983040 SRD983040 TAZ983040 TKV983040 TUR983040 UEN983040 UOJ983040 UYF983040 VIB983040 VRX983040 WBT983040 WLP983040 WVL983040 JP11 TL11 ADH11 AND11 AWZ11 BGV11 BQR11 CAN11 CKJ11 CUF11 DEB11 DNX11 DXT11 EHP11 ERL11 FBH11 FLD11 FUZ11 GEV11 GOR11 GYN11 HIJ11 HSF11 ICB11 ILX11 IVT11 JFP11 JPL11 JZH11 KJD11 KSZ11 LCV11 LMR11 LWN11 MGJ11 MQF11 NAB11 NJX11 NTT11 ODP11 ONL11 OXH11 PHD11 PQZ11 QAV11 QKR11 QUN11 REJ11 ROF11 RYB11 SHX11 SRT11 TBP11 TLL11 TVH11 UFD11 UOZ11 UYV11 VIR11 VSN11 WCJ11 WMF11 WWB11 JQ65536 TM65536 ADI65536 ANE65536 AXA65536 BGW65536 BQS65536 CAO65536 CKK65536 CUG65536 DEC65536 DNY65536 DXU65536 EHQ65536 ERM65536 FBI65536 FLE65536 FVA65536 GEW65536 GOS65536 GYO65536 HIK65536 HSG65536 ICC65536 ILY65536 IVU65536 JFQ65536 JPM65536 JZI65536 KJE65536 KTA65536 LCW65536 LMS65536 LWO65536 MGK65536 MQG65536 NAC65536 NJY65536 NTU65536 ODQ65536 ONM65536 OXI65536 PHE65536 PRA65536 QAW65536 QKS65536 QUO65536 REK65536 ROG65536 RYC65536 SHY65536 SRU65536 TBQ65536 TLM65536 TVI65536 UFE65536 UPA65536 UYW65536 VIS65536 VSO65536 WCK65536 WMG65536 WWC65536 JQ131072 TM131072 ADI131072 ANE131072 AXA131072 BGW131072 BQS131072 CAO131072 CKK131072 CUG131072 DEC131072 DNY131072 DXU131072 EHQ131072 ERM131072 FBI131072 FLE131072 FVA131072 GEW131072 GOS131072 GYO131072 HIK131072 HSG131072 ICC131072 ILY131072 IVU131072 JFQ131072 JPM131072 JZI131072 KJE131072 KTA131072 LCW131072 LMS131072 LWO131072 MGK131072 MQG131072 NAC131072 NJY131072 NTU131072 ODQ131072 ONM131072 OXI131072 PHE131072 PRA131072 QAW131072 QKS131072 QUO131072 REK131072 ROG131072 RYC131072 SHY131072 SRU131072 TBQ131072 TLM131072 TVI131072 UFE131072 UPA131072 UYW131072 VIS131072 VSO131072 WCK131072 WMG131072 WWC131072 JQ196608 TM196608 ADI196608 ANE196608 AXA196608 BGW196608 BQS196608 CAO196608 CKK196608 CUG196608 DEC196608 DNY196608 DXU196608 EHQ196608 ERM196608 FBI196608 FLE196608 FVA196608 GEW196608 GOS196608 GYO196608 HIK196608 HSG196608 ICC196608 ILY196608 IVU196608 JFQ196608 JPM196608 JZI196608 KJE196608 KTA196608 LCW196608 LMS196608 LWO196608 MGK196608 MQG196608 NAC196608 NJY196608 NTU196608 ODQ196608 ONM196608 OXI196608 PHE196608 PRA196608 QAW196608 QKS196608 QUO196608 REK196608 ROG196608 RYC196608 SHY196608 SRU196608 TBQ196608 TLM196608 TVI196608 UFE196608 UPA196608 UYW196608 VIS196608 VSO196608 WCK196608 WMG196608 WWC196608 JQ262144 TM262144 ADI262144 ANE262144 AXA262144 BGW262144 BQS262144 CAO262144 CKK262144 CUG262144 DEC262144 DNY262144 DXU262144 EHQ262144 ERM262144 FBI262144 FLE262144 FVA262144 GEW262144 GOS262144 GYO262144 HIK262144 HSG262144 ICC262144 ILY262144 IVU262144 JFQ262144 JPM262144 JZI262144 KJE262144 KTA262144 LCW262144 LMS262144 LWO262144 MGK262144 MQG262144 NAC262144 NJY262144 NTU262144 ODQ262144 ONM262144 OXI262144 PHE262144 PRA262144 QAW262144 QKS262144 QUO262144 REK262144 ROG262144 RYC262144 SHY262144 SRU262144 TBQ262144 TLM262144 TVI262144 UFE262144 UPA262144 UYW262144 VIS262144 VSO262144 WCK262144 WMG262144 WWC262144 JQ327680 TM327680 ADI327680 ANE327680 AXA327680 BGW327680 BQS327680 CAO327680 CKK327680 CUG327680 DEC327680 DNY327680 DXU327680 EHQ327680 ERM327680 FBI327680 FLE327680 FVA327680 GEW327680 GOS327680 GYO327680 HIK327680 HSG327680 ICC327680 ILY327680 IVU327680 JFQ327680 JPM327680 JZI327680 KJE327680 KTA327680 LCW327680 LMS327680 LWO327680 MGK327680 MQG327680 NAC327680 NJY327680 NTU327680 ODQ327680 ONM327680 OXI327680 PHE327680 PRA327680 QAW327680 QKS327680 QUO327680 REK327680 ROG327680 RYC327680 SHY327680 SRU327680 TBQ327680 TLM327680 TVI327680 UFE327680 UPA327680 UYW327680 VIS327680 VSO327680 WCK327680 WMG327680 WWC327680 JQ393216 TM393216 ADI393216 ANE393216 AXA393216 BGW393216 BQS393216 CAO393216 CKK393216 CUG393216 DEC393216 DNY393216 DXU393216 EHQ393216 ERM393216 FBI393216 FLE393216 FVA393216 GEW393216 GOS393216 GYO393216 HIK393216 HSG393216 ICC393216 ILY393216 IVU393216 JFQ393216 JPM393216 JZI393216 KJE393216 KTA393216 LCW393216 LMS393216 LWO393216 MGK393216 MQG393216 NAC393216 NJY393216 NTU393216 ODQ393216 ONM393216 OXI393216 PHE393216 PRA393216 QAW393216 QKS393216 QUO393216 REK393216 ROG393216 RYC393216 SHY393216 SRU393216 TBQ393216 TLM393216 TVI393216 UFE393216 UPA393216 UYW393216 VIS393216 VSO393216 WCK393216 WMG393216 WWC393216 JQ458752 TM458752 ADI458752 ANE458752 AXA458752 BGW458752 BQS458752 CAO458752 CKK458752 CUG458752 DEC458752 DNY458752 DXU458752 EHQ458752 ERM458752 FBI458752 FLE458752 FVA458752 GEW458752 GOS458752 GYO458752 HIK458752 HSG458752 ICC458752 ILY458752 IVU458752 JFQ458752 JPM458752 JZI458752 KJE458752 KTA458752 LCW458752 LMS458752 LWO458752 MGK458752 MQG458752 NAC458752 NJY458752 NTU458752 ODQ458752 ONM458752 OXI458752 PHE458752 PRA458752 QAW458752 QKS458752 QUO458752 REK458752 ROG458752 RYC458752 SHY458752 SRU458752 TBQ458752 TLM458752 TVI458752 UFE458752 UPA458752 UYW458752 VIS458752 VSO458752 WCK458752 WMG458752 WWC458752 JQ524288 TM524288 ADI524288 ANE524288 AXA524288 BGW524288 BQS524288 CAO524288 CKK524288 CUG524288 DEC524288 DNY524288 DXU524288 EHQ524288 ERM524288 FBI524288 FLE524288 FVA524288 GEW524288 GOS524288 GYO524288 HIK524288 HSG524288 ICC524288 ILY524288 IVU524288 JFQ524288 JPM524288 JZI524288 KJE524288 KTA524288 LCW524288 LMS524288 LWO524288 MGK524288 MQG524288 NAC524288 NJY524288 NTU524288 ODQ524288 ONM524288 OXI524288 PHE524288 PRA524288 QAW524288 QKS524288 QUO524288 REK524288 ROG524288 RYC524288 SHY524288 SRU524288 TBQ524288 TLM524288 TVI524288 UFE524288 UPA524288 UYW524288 VIS524288 VSO524288 WCK524288 WMG524288 WWC524288 JQ589824 TM589824 ADI589824 ANE589824 AXA589824 BGW589824 BQS589824 CAO589824 CKK589824 CUG589824 DEC589824 DNY589824 DXU589824 EHQ589824 ERM589824 FBI589824 FLE589824 FVA589824 GEW589824 GOS589824 GYO589824 HIK589824 HSG589824 ICC589824 ILY589824 IVU589824 JFQ589824 JPM589824 JZI589824 KJE589824 KTA589824 LCW589824 LMS589824 LWO589824 MGK589824 MQG589824 NAC589824 NJY589824 NTU589824 ODQ589824 ONM589824 OXI589824 PHE589824 PRA589824 QAW589824 QKS589824 QUO589824 REK589824 ROG589824 RYC589824 SHY589824 SRU589824 TBQ589824 TLM589824 TVI589824 UFE589824 UPA589824 UYW589824 VIS589824 VSO589824 WCK589824 WMG589824 WWC589824 JQ655360 TM655360 ADI655360 ANE655360 AXA655360 BGW655360 BQS655360 CAO655360 CKK655360 CUG655360 DEC655360 DNY655360 DXU655360 EHQ655360 ERM655360 FBI655360 FLE655360 FVA655360 GEW655360 GOS655360 GYO655360 HIK655360 HSG655360 ICC655360 ILY655360 IVU655360 JFQ655360 JPM655360 JZI655360 KJE655360 KTA655360 LCW655360 LMS655360 LWO655360 MGK655360 MQG655360 NAC655360 NJY655360 NTU655360 ODQ655360 ONM655360 OXI655360 PHE655360 PRA655360 QAW655360 QKS655360 QUO655360 REK655360 ROG655360 RYC655360 SHY655360 SRU655360 TBQ655360 TLM655360 TVI655360 UFE655360 UPA655360 UYW655360 VIS655360 VSO655360 WCK655360 WMG655360 WWC655360 JQ720896 TM720896 ADI720896 ANE720896 AXA720896 BGW720896 BQS720896 CAO720896 CKK720896 CUG720896 DEC720896 DNY720896 DXU720896 EHQ720896 ERM720896 FBI720896 FLE720896 FVA720896 GEW720896 GOS720896 GYO720896 HIK720896 HSG720896 ICC720896 ILY720896 IVU720896 JFQ720896 JPM720896 JZI720896 KJE720896 KTA720896 LCW720896 LMS720896 LWO720896 MGK720896 MQG720896 NAC720896 NJY720896 NTU720896 ODQ720896 ONM720896 OXI720896 PHE720896 PRA720896 QAW720896 QKS720896 QUO720896 REK720896 ROG720896 RYC720896 SHY720896 SRU720896 TBQ720896 TLM720896 TVI720896 UFE720896 UPA720896 UYW720896 VIS720896 VSO720896 WCK720896 WMG720896 WWC720896 JQ786432 TM786432 ADI786432 ANE786432 AXA786432 BGW786432 BQS786432 CAO786432 CKK786432 CUG786432 DEC786432 DNY786432 DXU786432 EHQ786432 ERM786432 FBI786432 FLE786432 FVA786432 GEW786432 GOS786432 GYO786432 HIK786432 HSG786432 ICC786432 ILY786432 IVU786432 JFQ786432 JPM786432 JZI786432 KJE786432 KTA786432 LCW786432 LMS786432 LWO786432 MGK786432 MQG786432 NAC786432 NJY786432 NTU786432 ODQ786432 ONM786432 OXI786432 PHE786432 PRA786432 QAW786432 QKS786432 QUO786432 REK786432 ROG786432 RYC786432 SHY786432 SRU786432 TBQ786432 TLM786432 TVI786432 UFE786432 UPA786432 UYW786432 VIS786432 VSO786432 WCK786432 WMG786432 WWC786432 JQ851968 TM851968 ADI851968 ANE851968 AXA851968 BGW851968 BQS851968 CAO851968 CKK851968 CUG851968 DEC851968 DNY851968 DXU851968 EHQ851968 ERM851968 FBI851968 FLE851968 FVA851968 GEW851968 GOS851968 GYO851968 HIK851968 HSG851968 ICC851968 ILY851968 IVU851968 JFQ851968 JPM851968 JZI851968 KJE851968 KTA851968 LCW851968 LMS851968 LWO851968 MGK851968 MQG851968 NAC851968 NJY851968 NTU851968 ODQ851968 ONM851968 OXI851968 PHE851968 PRA851968 QAW851968 QKS851968 QUO851968 REK851968 ROG851968 RYC851968 SHY851968 SRU851968 TBQ851968 TLM851968 TVI851968 UFE851968 UPA851968 UYW851968 VIS851968 VSO851968 WCK851968 WMG851968 WWC851968 JQ917504 TM917504 ADI917504 ANE917504 AXA917504 BGW917504 BQS917504 CAO917504 CKK917504 CUG917504 DEC917504 DNY917504 DXU917504 EHQ917504 ERM917504 FBI917504 FLE917504 FVA917504 GEW917504 GOS917504 GYO917504 HIK917504 HSG917504 ICC917504 ILY917504 IVU917504 JFQ917504 JPM917504 JZI917504 KJE917504 KTA917504 LCW917504 LMS917504 LWO917504 MGK917504 MQG917504 NAC917504 NJY917504 NTU917504 ODQ917504 ONM917504 OXI917504 PHE917504 PRA917504 QAW917504 QKS917504 QUO917504 REK917504 ROG917504 RYC917504 SHY917504 SRU917504 TBQ917504 TLM917504 TVI917504 UFE917504 UPA917504 UYW917504 VIS917504 VSO917504 WCK917504 WMG917504 WWC917504 JQ983040 TM983040 ADI983040 ANE983040 AXA983040 BGW983040 BQS983040 CAO983040 CKK983040 CUG983040 DEC983040 DNY983040 DXU983040 EHQ983040 ERM983040 FBI983040 FLE983040 FVA983040 GEW983040 GOS983040 GYO983040 HIK983040 HSG983040 ICC983040 ILY983040 IVU983040 JFQ983040 JPM983040 JZI983040 KJE983040 KTA983040 LCW983040 LMS983040 LWO983040 MGK983040 MQG983040 NAC983040 NJY983040 NTU983040 ODQ983040 ONM983040 OXI983040 PHE983040 PRA983040 QAW983040 QKS983040 QUO983040 REK983040 ROG983040 RYC983040 SHY983040 SRU983040 TBQ983040 TLM983040 TVI983040 UFE983040 UPA983040 UYW983040 VIS983040 VSO983040 WCK983040 WMG983040 WWC983040 JN11 TJ11 ADF11 ANB11 AWX11 BGT11 BQP11 CAL11 CKH11 CUD11 DDZ11 DNV11 DXR11 EHN11 ERJ11 FBF11 FLB11 FUX11 GET11 GOP11 GYL11 HIH11 HSD11 IBZ11 ILV11 IVR11 JFN11 JPJ11 JZF11 KJB11 KSX11 LCT11 LMP11 LWL11 MGH11 MQD11 MZZ11 NJV11 NTR11 ODN11 ONJ11 OXF11 PHB11 PQX11 QAT11 QKP11 QUL11 REH11 ROD11 RXZ11 SHV11 SRR11 TBN11 TLJ11 TVF11 UFB11 UOX11 UYT11 VIP11 VSL11 WCH11 WMD11 WVZ11 JO65536 TK65536 ADG65536 ANC65536 AWY65536 BGU65536 BQQ65536 CAM65536 CKI65536 CUE65536 DEA65536 DNW65536 DXS65536 EHO65536 ERK65536 FBG65536 FLC65536 FUY65536 GEU65536 GOQ65536 GYM65536 HII65536 HSE65536 ICA65536 ILW65536 IVS65536 JFO65536 JPK65536 JZG65536 KJC65536 KSY65536 LCU65536 LMQ65536 LWM65536 MGI65536 MQE65536 NAA65536 NJW65536 NTS65536 ODO65536 ONK65536 OXG65536 PHC65536 PQY65536 QAU65536 QKQ65536 QUM65536 REI65536 ROE65536 RYA65536 SHW65536 SRS65536 TBO65536 TLK65536 TVG65536 UFC65536 UOY65536 UYU65536 VIQ65536 VSM65536 WCI65536 WME65536 WWA65536 JO131072 TK131072 ADG131072 ANC131072 AWY131072 BGU131072 BQQ131072 CAM131072 CKI131072 CUE131072 DEA131072 DNW131072 DXS131072 EHO131072 ERK131072 FBG131072 FLC131072 FUY131072 GEU131072 GOQ131072 GYM131072 HII131072 HSE131072 ICA131072 ILW131072 IVS131072 JFO131072 JPK131072 JZG131072 KJC131072 KSY131072 LCU131072 LMQ131072 LWM131072 MGI131072 MQE131072 NAA131072 NJW131072 NTS131072 ODO131072 ONK131072 OXG131072 PHC131072 PQY131072 QAU131072 QKQ131072 QUM131072 REI131072 ROE131072 RYA131072 SHW131072 SRS131072 TBO131072 TLK131072 TVG131072 UFC131072 UOY131072 UYU131072 VIQ131072 VSM131072 WCI131072 WME131072 WWA131072 JO196608 TK196608 ADG196608 ANC196608 AWY196608 BGU196608 BQQ196608 CAM196608 CKI196608 CUE196608 DEA196608 DNW196608 DXS196608 EHO196608 ERK196608 FBG196608 FLC196608 FUY196608 GEU196608 GOQ196608 GYM196608 HII196608 HSE196608 ICA196608 ILW196608 IVS196608 JFO196608 JPK196608 JZG196608 KJC196608 KSY196608 LCU196608 LMQ196608 LWM196608 MGI196608 MQE196608 NAA196608 NJW196608 NTS196608 ODO196608 ONK196608 OXG196608 PHC196608 PQY196608 QAU196608 QKQ196608 QUM196608 REI196608 ROE196608 RYA196608 SHW196608 SRS196608 TBO196608 TLK196608 TVG196608 UFC196608 UOY196608 UYU196608 VIQ196608 VSM196608 WCI196608 WME196608 WWA196608 JO262144 TK262144 ADG262144 ANC262144 AWY262144 BGU262144 BQQ262144 CAM262144 CKI262144 CUE262144 DEA262144 DNW262144 DXS262144 EHO262144 ERK262144 FBG262144 FLC262144 FUY262144 GEU262144 GOQ262144 GYM262144 HII262144 HSE262144 ICA262144 ILW262144 IVS262144 JFO262144 JPK262144 JZG262144 KJC262144 KSY262144 LCU262144 LMQ262144 LWM262144 MGI262144 MQE262144 NAA262144 NJW262144 NTS262144 ODO262144 ONK262144 OXG262144 PHC262144 PQY262144 QAU262144 QKQ262144 QUM262144 REI262144 ROE262144 RYA262144 SHW262144 SRS262144 TBO262144 TLK262144 TVG262144 UFC262144 UOY262144 UYU262144 VIQ262144 VSM262144 WCI262144 WME262144 WWA262144 JO327680 TK327680 ADG327680 ANC327680 AWY327680 BGU327680 BQQ327680 CAM327680 CKI327680 CUE327680 DEA327680 DNW327680 DXS327680 EHO327680 ERK327680 FBG327680 FLC327680 FUY327680 GEU327680 GOQ327680 GYM327680 HII327680 HSE327680 ICA327680 ILW327680 IVS327680 JFO327680 JPK327680 JZG327680 KJC327680 KSY327680 LCU327680 LMQ327680 LWM327680 MGI327680 MQE327680 NAA327680 NJW327680 NTS327680 ODO327680 ONK327680 OXG327680 PHC327680 PQY327680 QAU327680 QKQ327680 QUM327680 REI327680 ROE327680 RYA327680 SHW327680 SRS327680 TBO327680 TLK327680 TVG327680 UFC327680 UOY327680 UYU327680 VIQ327680 VSM327680 WCI327680 WME327680 WWA327680 JO393216 TK393216 ADG393216 ANC393216 AWY393216 BGU393216 BQQ393216 CAM393216 CKI393216 CUE393216 DEA393216 DNW393216 DXS393216 EHO393216 ERK393216 FBG393216 FLC393216 FUY393216 GEU393216 GOQ393216 GYM393216 HII393216 HSE393216 ICA393216 ILW393216 IVS393216 JFO393216 JPK393216 JZG393216 KJC393216 KSY393216 LCU393216 LMQ393216 LWM393216 MGI393216 MQE393216 NAA393216 NJW393216 NTS393216 ODO393216 ONK393216 OXG393216 PHC393216 PQY393216 QAU393216 QKQ393216 QUM393216 REI393216 ROE393216 RYA393216 SHW393216 SRS393216 TBO393216 TLK393216 TVG393216 UFC393216 UOY393216 UYU393216 VIQ393216 VSM393216 WCI393216 WME393216 WWA393216 JO458752 TK458752 ADG458752 ANC458752 AWY458752 BGU458752 BQQ458752 CAM458752 CKI458752 CUE458752 DEA458752 DNW458752 DXS458752 EHO458752 ERK458752 FBG458752 FLC458752 FUY458752 GEU458752 GOQ458752 GYM458752 HII458752 HSE458752 ICA458752 ILW458752 IVS458752 JFO458752 JPK458752 JZG458752 KJC458752 KSY458752 LCU458752 LMQ458752 LWM458752 MGI458752 MQE458752 NAA458752 NJW458752 NTS458752 ODO458752 ONK458752 OXG458752 PHC458752 PQY458752 QAU458752 QKQ458752 QUM458752 REI458752 ROE458752 RYA458752 SHW458752 SRS458752 TBO458752 TLK458752 TVG458752 UFC458752 UOY458752 UYU458752 VIQ458752 VSM458752 WCI458752 WME458752 WWA458752 JO524288 TK524288 ADG524288 ANC524288 AWY524288 BGU524288 BQQ524288 CAM524288 CKI524288 CUE524288 DEA524288 DNW524288 DXS524288 EHO524288 ERK524288 FBG524288 FLC524288 FUY524288 GEU524288 GOQ524288 GYM524288 HII524288 HSE524288 ICA524288 ILW524288 IVS524288 JFO524288 JPK524288 JZG524288 KJC524288 KSY524288 LCU524288 LMQ524288 LWM524288 MGI524288 MQE524288 NAA524288 NJW524288 NTS524288 ODO524288 ONK524288 OXG524288 PHC524288 PQY524288 QAU524288 QKQ524288 QUM524288 REI524288 ROE524288 RYA524288 SHW524288 SRS524288 TBO524288 TLK524288 TVG524288 UFC524288 UOY524288 UYU524288 VIQ524288 VSM524288 WCI524288 WME524288 WWA524288 JO589824 TK589824 ADG589824 ANC589824 AWY589824 BGU589824 BQQ589824 CAM589824 CKI589824 CUE589824 DEA589824 DNW589824 DXS589824 EHO589824 ERK589824 FBG589824 FLC589824 FUY589824 GEU589824 GOQ589824 GYM589824 HII589824 HSE589824 ICA589824 ILW589824 IVS589824 JFO589824 JPK589824 JZG589824 KJC589824 KSY589824 LCU589824 LMQ589824 LWM589824 MGI589824 MQE589824 NAA589824 NJW589824 NTS589824 ODO589824 ONK589824 OXG589824 PHC589824 PQY589824 QAU589824 QKQ589824 QUM589824 REI589824 ROE589824 RYA589824 SHW589824 SRS589824 TBO589824 TLK589824 TVG589824 UFC589824 UOY589824 UYU589824 VIQ589824 VSM589824 WCI589824 WME589824 WWA589824 JO655360 TK655360 ADG655360 ANC655360 AWY655360 BGU655360 BQQ655360 CAM655360 CKI655360 CUE655360 DEA655360 DNW655360 DXS655360 EHO655360 ERK655360 FBG655360 FLC655360 FUY655360 GEU655360 GOQ655360 GYM655360 HII655360 HSE655360 ICA655360 ILW655360 IVS655360 JFO655360 JPK655360 JZG655360 KJC655360 KSY655360 LCU655360 LMQ655360 LWM655360 MGI655360 MQE655360 NAA655360 NJW655360 NTS655360 ODO655360 ONK655360 OXG655360 PHC655360 PQY655360 QAU655360 QKQ655360 QUM655360 REI655360 ROE655360 RYA655360 SHW655360 SRS655360 TBO655360 TLK655360 TVG655360 UFC655360 UOY655360 UYU655360 VIQ655360 VSM655360 WCI655360 WME655360 WWA655360 JO720896 TK720896 ADG720896 ANC720896 AWY720896 BGU720896 BQQ720896 CAM720896 CKI720896 CUE720896 DEA720896 DNW720896 DXS720896 EHO720896 ERK720896 FBG720896 FLC720896 FUY720896 GEU720896 GOQ720896 GYM720896 HII720896 HSE720896 ICA720896 ILW720896 IVS720896 JFO720896 JPK720896 JZG720896 KJC720896 KSY720896 LCU720896 LMQ720896 LWM720896 MGI720896 MQE720896 NAA720896 NJW720896 NTS720896 ODO720896 ONK720896 OXG720896 PHC720896 PQY720896 QAU720896 QKQ720896 QUM720896 REI720896 ROE720896 RYA720896 SHW720896 SRS720896 TBO720896 TLK720896 TVG720896 UFC720896 UOY720896 UYU720896 VIQ720896 VSM720896 WCI720896 WME720896 WWA720896 JO786432 TK786432 ADG786432 ANC786432 AWY786432 BGU786432 BQQ786432 CAM786432 CKI786432 CUE786432 DEA786432 DNW786432 DXS786432 EHO786432 ERK786432 FBG786432 FLC786432 FUY786432 GEU786432 GOQ786432 GYM786432 HII786432 HSE786432 ICA786432 ILW786432 IVS786432 JFO786432 JPK786432 JZG786432 KJC786432 KSY786432 LCU786432 LMQ786432 LWM786432 MGI786432 MQE786432 NAA786432 NJW786432 NTS786432 ODO786432 ONK786432 OXG786432 PHC786432 PQY786432 QAU786432 QKQ786432 QUM786432 REI786432 ROE786432 RYA786432 SHW786432 SRS786432 TBO786432 TLK786432 TVG786432 UFC786432 UOY786432 UYU786432 VIQ786432 VSM786432 WCI786432 WME786432 WWA786432 JO851968 TK851968 ADG851968 ANC851968 AWY851968 BGU851968 BQQ851968 CAM851968 CKI851968 CUE851968 DEA851968 DNW851968 DXS851968 EHO851968 ERK851968 FBG851968 FLC851968 FUY851968 GEU851968 GOQ851968 GYM851968 HII851968 HSE851968 ICA851968 ILW851968 IVS851968 JFO851968 JPK851968 JZG851968 KJC851968 KSY851968 LCU851968 LMQ851968 LWM851968 MGI851968 MQE851968 NAA851968 NJW851968 NTS851968 ODO851968 ONK851968 OXG851968 PHC851968 PQY851968 QAU851968 QKQ851968 QUM851968 REI851968 ROE851968 RYA851968 SHW851968 SRS851968 TBO851968 TLK851968 TVG851968 UFC851968 UOY851968 UYU851968 VIQ851968 VSM851968 WCI851968 WME851968 WWA851968 JO917504 TK917504 ADG917504 ANC917504 AWY917504 BGU917504 BQQ917504 CAM917504 CKI917504 CUE917504 DEA917504 DNW917504 DXS917504 EHO917504 ERK917504 FBG917504 FLC917504 FUY917504 GEU917504 GOQ917504 GYM917504 HII917504 HSE917504 ICA917504 ILW917504 IVS917504 JFO917504 JPK917504 JZG917504 KJC917504 KSY917504 LCU917504 LMQ917504 LWM917504 MGI917504 MQE917504 NAA917504 NJW917504 NTS917504 ODO917504 ONK917504 OXG917504 PHC917504 PQY917504 QAU917504 QKQ917504 QUM917504 REI917504 ROE917504 RYA917504 SHW917504 SRS917504 TBO917504 TLK917504 TVG917504 UFC917504 UOY917504 UYU917504 VIQ917504 VSM917504 WCI917504 WME917504 WWA917504 JO983040 TK983040 ADG983040 ANC983040 AWY983040 BGU983040 BQQ983040 CAM983040 CKI983040 CUE983040 DEA983040 DNW983040 DXS983040 EHO983040 ERK983040 FBG983040 FLC983040 FUY983040 GEU983040 GOQ983040 GYM983040 HII983040 HSE983040 ICA983040 ILW983040 IVS983040 JFO983040 JPK983040 JZG983040 KJC983040 KSY983040 LCU983040 LMQ983040 LWM983040 MGI983040 MQE983040 NAA983040 NJW983040 NTS983040 ODO983040 ONK983040 OXG983040 PHC983040 PQY983040 QAU983040 QKQ983040 QUM983040 REI983040 ROE983040 RYA983040 SHW983040 SRS983040 TBO983040 TLK983040 TVG983040 UFC983040 UOY983040 UYU983040 VIQ983040 VSM983040 WCI983040 WME983040 WWA983040 JQ13:JQ168 TM13:TM168 ADI13:ADI168 ANE13:ANE168 AXA13:AXA168 BGW13:BGW168 BQS13:BQS168 CAO13:CAO168 CKK13:CKK168 CUG13:CUG168 DEC13:DEC168 DNY13:DNY168 DXU13:DXU168 EHQ13:EHQ168 ERM13:ERM168 FBI13:FBI168 FLE13:FLE168 FVA13:FVA168 GEW13:GEW168 GOS13:GOS168 GYO13:GYO168 HIK13:HIK168 HSG13:HSG168 ICC13:ICC168 ILY13:ILY168 IVU13:IVU168 JFQ13:JFQ168 JPM13:JPM168 JZI13:JZI168 KJE13:KJE168 KTA13:KTA168 LCW13:LCW168 LMS13:LMS168 LWO13:LWO168 MGK13:MGK168 MQG13:MQG168 NAC13:NAC168 NJY13:NJY168 NTU13:NTU168 ODQ13:ODQ168 ONM13:ONM168 OXI13:OXI168 PHE13:PHE168 PRA13:PRA168 QAW13:QAW168 QKS13:QKS168 QUO13:QUO168 REK13:REK168 ROG13:ROG168 RYC13:RYC168 SHY13:SHY168 SRU13:SRU168 TBQ13:TBQ168 TLM13:TLM168 TVI13:TVI168 UFE13:UFE168 UPA13:UPA168 UYW13:UYW168 VIS13:VIS168 VSO13:VSO168 WCK13:WCK168 WMG13:WMG168 WWC13:WWC168 JQ65538:JQ65693 TM65538:TM65693 ADI65538:ADI65693 ANE65538:ANE65693 AXA65538:AXA65693 BGW65538:BGW65693 BQS65538:BQS65693 CAO65538:CAO65693 CKK65538:CKK65693 CUG65538:CUG65693 DEC65538:DEC65693 DNY65538:DNY65693 DXU65538:DXU65693 EHQ65538:EHQ65693 ERM65538:ERM65693 FBI65538:FBI65693 FLE65538:FLE65693 FVA65538:FVA65693 GEW65538:GEW65693 GOS65538:GOS65693 GYO65538:GYO65693 HIK65538:HIK65693 HSG65538:HSG65693 ICC65538:ICC65693 ILY65538:ILY65693 IVU65538:IVU65693 JFQ65538:JFQ65693 JPM65538:JPM65693 JZI65538:JZI65693 KJE65538:KJE65693 KTA65538:KTA65693 LCW65538:LCW65693 LMS65538:LMS65693 LWO65538:LWO65693 MGK65538:MGK65693 MQG65538:MQG65693 NAC65538:NAC65693 NJY65538:NJY65693 NTU65538:NTU65693 ODQ65538:ODQ65693 ONM65538:ONM65693 OXI65538:OXI65693 PHE65538:PHE65693 PRA65538:PRA65693 QAW65538:QAW65693 QKS65538:QKS65693 QUO65538:QUO65693 REK65538:REK65693 ROG65538:ROG65693 RYC65538:RYC65693 SHY65538:SHY65693 SRU65538:SRU65693 TBQ65538:TBQ65693 TLM65538:TLM65693 TVI65538:TVI65693 UFE65538:UFE65693 UPA65538:UPA65693 UYW65538:UYW65693 VIS65538:VIS65693 VSO65538:VSO65693 WCK65538:WCK65693 WMG65538:WMG65693 WWC65538:WWC65693 JQ131074:JQ131229 TM131074:TM131229 ADI131074:ADI131229 ANE131074:ANE131229 AXA131074:AXA131229 BGW131074:BGW131229 BQS131074:BQS131229 CAO131074:CAO131229 CKK131074:CKK131229 CUG131074:CUG131229 DEC131074:DEC131229 DNY131074:DNY131229 DXU131074:DXU131229 EHQ131074:EHQ131229 ERM131074:ERM131229 FBI131074:FBI131229 FLE131074:FLE131229 FVA131074:FVA131229 GEW131074:GEW131229 GOS131074:GOS131229 GYO131074:GYO131229 HIK131074:HIK131229 HSG131074:HSG131229 ICC131074:ICC131229 ILY131074:ILY131229 IVU131074:IVU131229 JFQ131074:JFQ131229 JPM131074:JPM131229 JZI131074:JZI131229 KJE131074:KJE131229 KTA131074:KTA131229 LCW131074:LCW131229 LMS131074:LMS131229 LWO131074:LWO131229 MGK131074:MGK131229 MQG131074:MQG131229 NAC131074:NAC131229 NJY131074:NJY131229 NTU131074:NTU131229 ODQ131074:ODQ131229 ONM131074:ONM131229 OXI131074:OXI131229 PHE131074:PHE131229 PRA131074:PRA131229 QAW131074:QAW131229 QKS131074:QKS131229 QUO131074:QUO131229 REK131074:REK131229 ROG131074:ROG131229 RYC131074:RYC131229 SHY131074:SHY131229 SRU131074:SRU131229 TBQ131074:TBQ131229 TLM131074:TLM131229 TVI131074:TVI131229 UFE131074:UFE131229 UPA131074:UPA131229 UYW131074:UYW131229 VIS131074:VIS131229 VSO131074:VSO131229 WCK131074:WCK131229 WMG131074:WMG131229 WWC131074:WWC131229 JQ196610:JQ196765 TM196610:TM196765 ADI196610:ADI196765 ANE196610:ANE196765 AXA196610:AXA196765 BGW196610:BGW196765 BQS196610:BQS196765 CAO196610:CAO196765 CKK196610:CKK196765 CUG196610:CUG196765 DEC196610:DEC196765 DNY196610:DNY196765 DXU196610:DXU196765 EHQ196610:EHQ196765 ERM196610:ERM196765 FBI196610:FBI196765 FLE196610:FLE196765 FVA196610:FVA196765 GEW196610:GEW196765 GOS196610:GOS196765 GYO196610:GYO196765 HIK196610:HIK196765 HSG196610:HSG196765 ICC196610:ICC196765 ILY196610:ILY196765 IVU196610:IVU196765 JFQ196610:JFQ196765 JPM196610:JPM196765 JZI196610:JZI196765 KJE196610:KJE196765 KTA196610:KTA196765 LCW196610:LCW196765 LMS196610:LMS196765 LWO196610:LWO196765 MGK196610:MGK196765 MQG196610:MQG196765 NAC196610:NAC196765 NJY196610:NJY196765 NTU196610:NTU196765 ODQ196610:ODQ196765 ONM196610:ONM196765 OXI196610:OXI196765 PHE196610:PHE196765 PRA196610:PRA196765 QAW196610:QAW196765 QKS196610:QKS196765 QUO196610:QUO196765 REK196610:REK196765 ROG196610:ROG196765 RYC196610:RYC196765 SHY196610:SHY196765 SRU196610:SRU196765 TBQ196610:TBQ196765 TLM196610:TLM196765 TVI196610:TVI196765 UFE196610:UFE196765 UPA196610:UPA196765 UYW196610:UYW196765 VIS196610:VIS196765 VSO196610:VSO196765 WCK196610:WCK196765 WMG196610:WMG196765 WWC196610:WWC196765 JQ262146:JQ262301 TM262146:TM262301 ADI262146:ADI262301 ANE262146:ANE262301 AXA262146:AXA262301 BGW262146:BGW262301 BQS262146:BQS262301 CAO262146:CAO262301 CKK262146:CKK262301 CUG262146:CUG262301 DEC262146:DEC262301 DNY262146:DNY262301 DXU262146:DXU262301 EHQ262146:EHQ262301 ERM262146:ERM262301 FBI262146:FBI262301 FLE262146:FLE262301 FVA262146:FVA262301 GEW262146:GEW262301 GOS262146:GOS262301 GYO262146:GYO262301 HIK262146:HIK262301 HSG262146:HSG262301 ICC262146:ICC262301 ILY262146:ILY262301 IVU262146:IVU262301 JFQ262146:JFQ262301 JPM262146:JPM262301 JZI262146:JZI262301 KJE262146:KJE262301 KTA262146:KTA262301 LCW262146:LCW262301 LMS262146:LMS262301 LWO262146:LWO262301 MGK262146:MGK262301 MQG262146:MQG262301 NAC262146:NAC262301 NJY262146:NJY262301 NTU262146:NTU262301 ODQ262146:ODQ262301 ONM262146:ONM262301 OXI262146:OXI262301 PHE262146:PHE262301 PRA262146:PRA262301 QAW262146:QAW262301 QKS262146:QKS262301 QUO262146:QUO262301 REK262146:REK262301 ROG262146:ROG262301 RYC262146:RYC262301 SHY262146:SHY262301 SRU262146:SRU262301 TBQ262146:TBQ262301 TLM262146:TLM262301 TVI262146:TVI262301 UFE262146:UFE262301 UPA262146:UPA262301 UYW262146:UYW262301 VIS262146:VIS262301 VSO262146:VSO262301 WCK262146:WCK262301 WMG262146:WMG262301 WWC262146:WWC262301 JQ327682:JQ327837 TM327682:TM327837 ADI327682:ADI327837 ANE327682:ANE327837 AXA327682:AXA327837 BGW327682:BGW327837 BQS327682:BQS327837 CAO327682:CAO327837 CKK327682:CKK327837 CUG327682:CUG327837 DEC327682:DEC327837 DNY327682:DNY327837 DXU327682:DXU327837 EHQ327682:EHQ327837 ERM327682:ERM327837 FBI327682:FBI327837 FLE327682:FLE327837 FVA327682:FVA327837 GEW327682:GEW327837 GOS327682:GOS327837 GYO327682:GYO327837 HIK327682:HIK327837 HSG327682:HSG327837 ICC327682:ICC327837 ILY327682:ILY327837 IVU327682:IVU327837 JFQ327682:JFQ327837 JPM327682:JPM327837 JZI327682:JZI327837 KJE327682:KJE327837 KTA327682:KTA327837 LCW327682:LCW327837 LMS327682:LMS327837 LWO327682:LWO327837 MGK327682:MGK327837 MQG327682:MQG327837 NAC327682:NAC327837 NJY327682:NJY327837 NTU327682:NTU327837 ODQ327682:ODQ327837 ONM327682:ONM327837 OXI327682:OXI327837 PHE327682:PHE327837 PRA327682:PRA327837 QAW327682:QAW327837 QKS327682:QKS327837 QUO327682:QUO327837 REK327682:REK327837 ROG327682:ROG327837 RYC327682:RYC327837 SHY327682:SHY327837 SRU327682:SRU327837 TBQ327682:TBQ327837 TLM327682:TLM327837 TVI327682:TVI327837 UFE327682:UFE327837 UPA327682:UPA327837 UYW327682:UYW327837 VIS327682:VIS327837 VSO327682:VSO327837 WCK327682:WCK327837 WMG327682:WMG327837 WWC327682:WWC327837 JQ393218:JQ393373 TM393218:TM393373 ADI393218:ADI393373 ANE393218:ANE393373 AXA393218:AXA393373 BGW393218:BGW393373 BQS393218:BQS393373 CAO393218:CAO393373 CKK393218:CKK393373 CUG393218:CUG393373 DEC393218:DEC393373 DNY393218:DNY393373 DXU393218:DXU393373 EHQ393218:EHQ393373 ERM393218:ERM393373 FBI393218:FBI393373 FLE393218:FLE393373 FVA393218:FVA393373 GEW393218:GEW393373 GOS393218:GOS393373 GYO393218:GYO393373 HIK393218:HIK393373 HSG393218:HSG393373 ICC393218:ICC393373 ILY393218:ILY393373 IVU393218:IVU393373 JFQ393218:JFQ393373 JPM393218:JPM393373 JZI393218:JZI393373 KJE393218:KJE393373 KTA393218:KTA393373 LCW393218:LCW393373 LMS393218:LMS393373 LWO393218:LWO393373 MGK393218:MGK393373 MQG393218:MQG393373 NAC393218:NAC393373 NJY393218:NJY393373 NTU393218:NTU393373 ODQ393218:ODQ393373 ONM393218:ONM393373 OXI393218:OXI393373 PHE393218:PHE393373 PRA393218:PRA393373 QAW393218:QAW393373 QKS393218:QKS393373 QUO393218:QUO393373 REK393218:REK393373 ROG393218:ROG393373 RYC393218:RYC393373 SHY393218:SHY393373 SRU393218:SRU393373 TBQ393218:TBQ393373 TLM393218:TLM393373 TVI393218:TVI393373 UFE393218:UFE393373 UPA393218:UPA393373 UYW393218:UYW393373 VIS393218:VIS393373 VSO393218:VSO393373 WCK393218:WCK393373 WMG393218:WMG393373 WWC393218:WWC393373 JQ458754:JQ458909 TM458754:TM458909 ADI458754:ADI458909 ANE458754:ANE458909 AXA458754:AXA458909 BGW458754:BGW458909 BQS458754:BQS458909 CAO458754:CAO458909 CKK458754:CKK458909 CUG458754:CUG458909 DEC458754:DEC458909 DNY458754:DNY458909 DXU458754:DXU458909 EHQ458754:EHQ458909 ERM458754:ERM458909 FBI458754:FBI458909 FLE458754:FLE458909 FVA458754:FVA458909 GEW458754:GEW458909 GOS458754:GOS458909 GYO458754:GYO458909 HIK458754:HIK458909 HSG458754:HSG458909 ICC458754:ICC458909 ILY458754:ILY458909 IVU458754:IVU458909 JFQ458754:JFQ458909 JPM458754:JPM458909 JZI458754:JZI458909 KJE458754:KJE458909 KTA458754:KTA458909 LCW458754:LCW458909 LMS458754:LMS458909 LWO458754:LWO458909 MGK458754:MGK458909 MQG458754:MQG458909 NAC458754:NAC458909 NJY458754:NJY458909 NTU458754:NTU458909 ODQ458754:ODQ458909 ONM458754:ONM458909 OXI458754:OXI458909 PHE458754:PHE458909 PRA458754:PRA458909 QAW458754:QAW458909 QKS458754:QKS458909 QUO458754:QUO458909 REK458754:REK458909 ROG458754:ROG458909 RYC458754:RYC458909 SHY458754:SHY458909 SRU458754:SRU458909 TBQ458754:TBQ458909 TLM458754:TLM458909 TVI458754:TVI458909 UFE458754:UFE458909 UPA458754:UPA458909 UYW458754:UYW458909 VIS458754:VIS458909 VSO458754:VSO458909 WCK458754:WCK458909 WMG458754:WMG458909 WWC458754:WWC458909 JQ524290:JQ524445 TM524290:TM524445 ADI524290:ADI524445 ANE524290:ANE524445 AXA524290:AXA524445 BGW524290:BGW524445 BQS524290:BQS524445 CAO524290:CAO524445 CKK524290:CKK524445 CUG524290:CUG524445 DEC524290:DEC524445 DNY524290:DNY524445 DXU524290:DXU524445 EHQ524290:EHQ524445 ERM524290:ERM524445 FBI524290:FBI524445 FLE524290:FLE524445 FVA524290:FVA524445 GEW524290:GEW524445 GOS524290:GOS524445 GYO524290:GYO524445 HIK524290:HIK524445 HSG524290:HSG524445 ICC524290:ICC524445 ILY524290:ILY524445 IVU524290:IVU524445 JFQ524290:JFQ524445 JPM524290:JPM524445 JZI524290:JZI524445 KJE524290:KJE524445 KTA524290:KTA524445 LCW524290:LCW524445 LMS524290:LMS524445 LWO524290:LWO524445 MGK524290:MGK524445 MQG524290:MQG524445 NAC524290:NAC524445 NJY524290:NJY524445 NTU524290:NTU524445 ODQ524290:ODQ524445 ONM524290:ONM524445 OXI524290:OXI524445 PHE524290:PHE524445 PRA524290:PRA524445 QAW524290:QAW524445 QKS524290:QKS524445 QUO524290:QUO524445 REK524290:REK524445 ROG524290:ROG524445 RYC524290:RYC524445 SHY524290:SHY524445 SRU524290:SRU524445 TBQ524290:TBQ524445 TLM524290:TLM524445 TVI524290:TVI524445 UFE524290:UFE524445 UPA524290:UPA524445 UYW524290:UYW524445 VIS524290:VIS524445 VSO524290:VSO524445 WCK524290:WCK524445 WMG524290:WMG524445 WWC524290:WWC524445 JQ589826:JQ589981 TM589826:TM589981 ADI589826:ADI589981 ANE589826:ANE589981 AXA589826:AXA589981 BGW589826:BGW589981 BQS589826:BQS589981 CAO589826:CAO589981 CKK589826:CKK589981 CUG589826:CUG589981 DEC589826:DEC589981 DNY589826:DNY589981 DXU589826:DXU589981 EHQ589826:EHQ589981 ERM589826:ERM589981 FBI589826:FBI589981 FLE589826:FLE589981 FVA589826:FVA589981 GEW589826:GEW589981 GOS589826:GOS589981 GYO589826:GYO589981 HIK589826:HIK589981 HSG589826:HSG589981 ICC589826:ICC589981 ILY589826:ILY589981 IVU589826:IVU589981 JFQ589826:JFQ589981 JPM589826:JPM589981 JZI589826:JZI589981 KJE589826:KJE589981 KTA589826:KTA589981 LCW589826:LCW589981 LMS589826:LMS589981 LWO589826:LWO589981 MGK589826:MGK589981 MQG589826:MQG589981 NAC589826:NAC589981 NJY589826:NJY589981 NTU589826:NTU589981 ODQ589826:ODQ589981 ONM589826:ONM589981 OXI589826:OXI589981 PHE589826:PHE589981 PRA589826:PRA589981 QAW589826:QAW589981 QKS589826:QKS589981 QUO589826:QUO589981 REK589826:REK589981 ROG589826:ROG589981 RYC589826:RYC589981 SHY589826:SHY589981 SRU589826:SRU589981 TBQ589826:TBQ589981 TLM589826:TLM589981 TVI589826:TVI589981 UFE589826:UFE589981 UPA589826:UPA589981 UYW589826:UYW589981 VIS589826:VIS589981 VSO589826:VSO589981 WCK589826:WCK589981 WMG589826:WMG589981 WWC589826:WWC589981 JQ655362:JQ655517 TM655362:TM655517 ADI655362:ADI655517 ANE655362:ANE655517 AXA655362:AXA655517 BGW655362:BGW655517 BQS655362:BQS655517 CAO655362:CAO655517 CKK655362:CKK655517 CUG655362:CUG655517 DEC655362:DEC655517 DNY655362:DNY655517 DXU655362:DXU655517 EHQ655362:EHQ655517 ERM655362:ERM655517 FBI655362:FBI655517 FLE655362:FLE655517 FVA655362:FVA655517 GEW655362:GEW655517 GOS655362:GOS655517 GYO655362:GYO655517 HIK655362:HIK655517 HSG655362:HSG655517 ICC655362:ICC655517 ILY655362:ILY655517 IVU655362:IVU655517 JFQ655362:JFQ655517 JPM655362:JPM655517 JZI655362:JZI655517 KJE655362:KJE655517 KTA655362:KTA655517 LCW655362:LCW655517 LMS655362:LMS655517 LWO655362:LWO655517 MGK655362:MGK655517 MQG655362:MQG655517 NAC655362:NAC655517 NJY655362:NJY655517 NTU655362:NTU655517 ODQ655362:ODQ655517 ONM655362:ONM655517 OXI655362:OXI655517 PHE655362:PHE655517 PRA655362:PRA655517 QAW655362:QAW655517 QKS655362:QKS655517 QUO655362:QUO655517 REK655362:REK655517 ROG655362:ROG655517 RYC655362:RYC655517 SHY655362:SHY655517 SRU655362:SRU655517 TBQ655362:TBQ655517 TLM655362:TLM655517 TVI655362:TVI655517 UFE655362:UFE655517 UPA655362:UPA655517 UYW655362:UYW655517 VIS655362:VIS655517 VSO655362:VSO655517 WCK655362:WCK655517 WMG655362:WMG655517 WWC655362:WWC655517 JQ720898:JQ721053 TM720898:TM721053 ADI720898:ADI721053 ANE720898:ANE721053 AXA720898:AXA721053 BGW720898:BGW721053 BQS720898:BQS721053 CAO720898:CAO721053 CKK720898:CKK721053 CUG720898:CUG721053 DEC720898:DEC721053 DNY720898:DNY721053 DXU720898:DXU721053 EHQ720898:EHQ721053 ERM720898:ERM721053 FBI720898:FBI721053 FLE720898:FLE721053 FVA720898:FVA721053 GEW720898:GEW721053 GOS720898:GOS721053 GYO720898:GYO721053 HIK720898:HIK721053 HSG720898:HSG721053 ICC720898:ICC721053 ILY720898:ILY721053 IVU720898:IVU721053 JFQ720898:JFQ721053 JPM720898:JPM721053 JZI720898:JZI721053 KJE720898:KJE721053 KTA720898:KTA721053 LCW720898:LCW721053 LMS720898:LMS721053 LWO720898:LWO721053 MGK720898:MGK721053 MQG720898:MQG721053 NAC720898:NAC721053 NJY720898:NJY721053 NTU720898:NTU721053 ODQ720898:ODQ721053 ONM720898:ONM721053 OXI720898:OXI721053 PHE720898:PHE721053 PRA720898:PRA721053 QAW720898:QAW721053 QKS720898:QKS721053 QUO720898:QUO721053 REK720898:REK721053 ROG720898:ROG721053 RYC720898:RYC721053 SHY720898:SHY721053 SRU720898:SRU721053 TBQ720898:TBQ721053 TLM720898:TLM721053 TVI720898:TVI721053 UFE720898:UFE721053 UPA720898:UPA721053 UYW720898:UYW721053 VIS720898:VIS721053 VSO720898:VSO721053 WCK720898:WCK721053 WMG720898:WMG721053 WWC720898:WWC721053 JQ786434:JQ786589 TM786434:TM786589 ADI786434:ADI786589 ANE786434:ANE786589 AXA786434:AXA786589 BGW786434:BGW786589 BQS786434:BQS786589 CAO786434:CAO786589 CKK786434:CKK786589 CUG786434:CUG786589 DEC786434:DEC786589 DNY786434:DNY786589 DXU786434:DXU786589 EHQ786434:EHQ786589 ERM786434:ERM786589 FBI786434:FBI786589 FLE786434:FLE786589 FVA786434:FVA786589 GEW786434:GEW786589 GOS786434:GOS786589 GYO786434:GYO786589 HIK786434:HIK786589 HSG786434:HSG786589 ICC786434:ICC786589 ILY786434:ILY786589 IVU786434:IVU786589 JFQ786434:JFQ786589 JPM786434:JPM786589 JZI786434:JZI786589 KJE786434:KJE786589 KTA786434:KTA786589 LCW786434:LCW786589 LMS786434:LMS786589 LWO786434:LWO786589 MGK786434:MGK786589 MQG786434:MQG786589 NAC786434:NAC786589 NJY786434:NJY786589 NTU786434:NTU786589 ODQ786434:ODQ786589 ONM786434:ONM786589 OXI786434:OXI786589 PHE786434:PHE786589 PRA786434:PRA786589 QAW786434:QAW786589 QKS786434:QKS786589 QUO786434:QUO786589 REK786434:REK786589 ROG786434:ROG786589 RYC786434:RYC786589 SHY786434:SHY786589 SRU786434:SRU786589 TBQ786434:TBQ786589 TLM786434:TLM786589 TVI786434:TVI786589 UFE786434:UFE786589 UPA786434:UPA786589 UYW786434:UYW786589 VIS786434:VIS786589 VSO786434:VSO786589 WCK786434:WCK786589 WMG786434:WMG786589 WWC786434:WWC786589 JQ851970:JQ852125 TM851970:TM852125 ADI851970:ADI852125 ANE851970:ANE852125 AXA851970:AXA852125 BGW851970:BGW852125 BQS851970:BQS852125 CAO851970:CAO852125 CKK851970:CKK852125 CUG851970:CUG852125 DEC851970:DEC852125 DNY851970:DNY852125 DXU851970:DXU852125 EHQ851970:EHQ852125 ERM851970:ERM852125 FBI851970:FBI852125 FLE851970:FLE852125 FVA851970:FVA852125 GEW851970:GEW852125 GOS851970:GOS852125 GYO851970:GYO852125 HIK851970:HIK852125 HSG851970:HSG852125 ICC851970:ICC852125 ILY851970:ILY852125 IVU851970:IVU852125 JFQ851970:JFQ852125 JPM851970:JPM852125 JZI851970:JZI852125 KJE851970:KJE852125 KTA851970:KTA852125 LCW851970:LCW852125 LMS851970:LMS852125 LWO851970:LWO852125 MGK851970:MGK852125 MQG851970:MQG852125 NAC851970:NAC852125 NJY851970:NJY852125 NTU851970:NTU852125 ODQ851970:ODQ852125 ONM851970:ONM852125 OXI851970:OXI852125 PHE851970:PHE852125 PRA851970:PRA852125 QAW851970:QAW852125 QKS851970:QKS852125 QUO851970:QUO852125 REK851970:REK852125 ROG851970:ROG852125 RYC851970:RYC852125 SHY851970:SHY852125 SRU851970:SRU852125 TBQ851970:TBQ852125 TLM851970:TLM852125 TVI851970:TVI852125 UFE851970:UFE852125 UPA851970:UPA852125 UYW851970:UYW852125 VIS851970:VIS852125 VSO851970:VSO852125 WCK851970:WCK852125 WMG851970:WMG852125 WWC851970:WWC852125 JQ917506:JQ917661 TM917506:TM917661 ADI917506:ADI917661 ANE917506:ANE917661 AXA917506:AXA917661 BGW917506:BGW917661 BQS917506:BQS917661 CAO917506:CAO917661 CKK917506:CKK917661 CUG917506:CUG917661 DEC917506:DEC917661 DNY917506:DNY917661 DXU917506:DXU917661 EHQ917506:EHQ917661 ERM917506:ERM917661 FBI917506:FBI917661 FLE917506:FLE917661 FVA917506:FVA917661 GEW917506:GEW917661 GOS917506:GOS917661 GYO917506:GYO917661 HIK917506:HIK917661 HSG917506:HSG917661 ICC917506:ICC917661 ILY917506:ILY917661 IVU917506:IVU917661 JFQ917506:JFQ917661 JPM917506:JPM917661 JZI917506:JZI917661 KJE917506:KJE917661 KTA917506:KTA917661 LCW917506:LCW917661 LMS917506:LMS917661 LWO917506:LWO917661 MGK917506:MGK917661 MQG917506:MQG917661 NAC917506:NAC917661 NJY917506:NJY917661 NTU917506:NTU917661 ODQ917506:ODQ917661 ONM917506:ONM917661 OXI917506:OXI917661 PHE917506:PHE917661 PRA917506:PRA917661 QAW917506:QAW917661 QKS917506:QKS917661 QUO917506:QUO917661 REK917506:REK917661 ROG917506:ROG917661 RYC917506:RYC917661 SHY917506:SHY917661 SRU917506:SRU917661 TBQ917506:TBQ917661 TLM917506:TLM917661 TVI917506:TVI917661 UFE917506:UFE917661 UPA917506:UPA917661 UYW917506:UYW917661 VIS917506:VIS917661 VSO917506:VSO917661 WCK917506:WCK917661 WMG917506:WMG917661 WWC917506:WWC917661 JQ983042:JQ983197 TM983042:TM983197 ADI983042:ADI983197 ANE983042:ANE983197 AXA983042:AXA983197 BGW983042:BGW983197 BQS983042:BQS983197 CAO983042:CAO983197 CKK983042:CKK983197 CUG983042:CUG983197 DEC983042:DEC983197 DNY983042:DNY983197 DXU983042:DXU983197 EHQ983042:EHQ983197 ERM983042:ERM983197 FBI983042:FBI983197 FLE983042:FLE983197 FVA983042:FVA983197 GEW983042:GEW983197 GOS983042:GOS983197 GYO983042:GYO983197 HIK983042:HIK983197 HSG983042:HSG983197 ICC983042:ICC983197 ILY983042:ILY983197 IVU983042:IVU983197 JFQ983042:JFQ983197 JPM983042:JPM983197 JZI983042:JZI983197 KJE983042:KJE983197 KTA983042:KTA983197 LCW983042:LCW983197 LMS983042:LMS983197 LWO983042:LWO983197 MGK983042:MGK983197 MQG983042:MQG983197 NAC983042:NAC983197 NJY983042:NJY983197 NTU983042:NTU983197 ODQ983042:ODQ983197 ONM983042:ONM983197 OXI983042:OXI983197 PHE983042:PHE983197 PRA983042:PRA983197 QAW983042:QAW983197 QKS983042:QKS983197 QUO983042:QUO983197 REK983042:REK983197 ROG983042:ROG983197 RYC983042:RYC983197 SHY983042:SHY983197 SRU983042:SRU983197 TBQ983042:TBQ983197 TLM983042:TLM983197 TVI983042:TVI983197 UFE983042:UFE983197 UPA983042:UPA983197 UYW983042:UYW983197 VIS983042:VIS983197 VSO983042:VSO983197 WCK983042:WCK983197 WMG983042:WMG983197 WWC983042:WWC983197 JO13:JO168 TK13:TK168 ADG13:ADG168 ANC13:ANC168 AWY13:AWY168 BGU13:BGU168 BQQ13:BQQ168 CAM13:CAM168 CKI13:CKI168 CUE13:CUE168 DEA13:DEA168 DNW13:DNW168 DXS13:DXS168 EHO13:EHO168 ERK13:ERK168 FBG13:FBG168 FLC13:FLC168 FUY13:FUY168 GEU13:GEU168 GOQ13:GOQ168 GYM13:GYM168 HII13:HII168 HSE13:HSE168 ICA13:ICA168 ILW13:ILW168 IVS13:IVS168 JFO13:JFO168 JPK13:JPK168 JZG13:JZG168 KJC13:KJC168 KSY13:KSY168 LCU13:LCU168 LMQ13:LMQ168 LWM13:LWM168 MGI13:MGI168 MQE13:MQE168 NAA13:NAA168 NJW13:NJW168 NTS13:NTS168 ODO13:ODO168 ONK13:ONK168 OXG13:OXG168 PHC13:PHC168 PQY13:PQY168 QAU13:QAU168 QKQ13:QKQ168 QUM13:QUM168 REI13:REI168 ROE13:ROE168 RYA13:RYA168 SHW13:SHW168 SRS13:SRS168 TBO13:TBO168 TLK13:TLK168 TVG13:TVG168 UFC13:UFC168 UOY13:UOY168 UYU13:UYU168 VIQ13:VIQ168 VSM13:VSM168 WCI13:WCI168 WME13:WME168 WWA13:WWA168 JO65538:JO65693 TK65538:TK65693 ADG65538:ADG65693 ANC65538:ANC65693 AWY65538:AWY65693 BGU65538:BGU65693 BQQ65538:BQQ65693 CAM65538:CAM65693 CKI65538:CKI65693 CUE65538:CUE65693 DEA65538:DEA65693 DNW65538:DNW65693 DXS65538:DXS65693 EHO65538:EHO65693 ERK65538:ERK65693 FBG65538:FBG65693 FLC65538:FLC65693 FUY65538:FUY65693 GEU65538:GEU65693 GOQ65538:GOQ65693 GYM65538:GYM65693 HII65538:HII65693 HSE65538:HSE65693 ICA65538:ICA65693 ILW65538:ILW65693 IVS65538:IVS65693 JFO65538:JFO65693 JPK65538:JPK65693 JZG65538:JZG65693 KJC65538:KJC65693 KSY65538:KSY65693 LCU65538:LCU65693 LMQ65538:LMQ65693 LWM65538:LWM65693 MGI65538:MGI65693 MQE65538:MQE65693 NAA65538:NAA65693 NJW65538:NJW65693 NTS65538:NTS65693 ODO65538:ODO65693 ONK65538:ONK65693 OXG65538:OXG65693 PHC65538:PHC65693 PQY65538:PQY65693 QAU65538:QAU65693 QKQ65538:QKQ65693 QUM65538:QUM65693 REI65538:REI65693 ROE65538:ROE65693 RYA65538:RYA65693 SHW65538:SHW65693 SRS65538:SRS65693 TBO65538:TBO65693 TLK65538:TLK65693 TVG65538:TVG65693 UFC65538:UFC65693 UOY65538:UOY65693 UYU65538:UYU65693 VIQ65538:VIQ65693 VSM65538:VSM65693 WCI65538:WCI65693 WME65538:WME65693 WWA65538:WWA65693 JO131074:JO131229 TK131074:TK131229 ADG131074:ADG131229 ANC131074:ANC131229 AWY131074:AWY131229 BGU131074:BGU131229 BQQ131074:BQQ131229 CAM131074:CAM131229 CKI131074:CKI131229 CUE131074:CUE131229 DEA131074:DEA131229 DNW131074:DNW131229 DXS131074:DXS131229 EHO131074:EHO131229 ERK131074:ERK131229 FBG131074:FBG131229 FLC131074:FLC131229 FUY131074:FUY131229 GEU131074:GEU131229 GOQ131074:GOQ131229 GYM131074:GYM131229 HII131074:HII131229 HSE131074:HSE131229 ICA131074:ICA131229 ILW131074:ILW131229 IVS131074:IVS131229 JFO131074:JFO131229 JPK131074:JPK131229 JZG131074:JZG131229 KJC131074:KJC131229 KSY131074:KSY131229 LCU131074:LCU131229 LMQ131074:LMQ131229 LWM131074:LWM131229 MGI131074:MGI131229 MQE131074:MQE131229 NAA131074:NAA131229 NJW131074:NJW131229 NTS131074:NTS131229 ODO131074:ODO131229 ONK131074:ONK131229 OXG131074:OXG131229 PHC131074:PHC131229 PQY131074:PQY131229 QAU131074:QAU131229 QKQ131074:QKQ131229 QUM131074:QUM131229 REI131074:REI131229 ROE131074:ROE131229 RYA131074:RYA131229 SHW131074:SHW131229 SRS131074:SRS131229 TBO131074:TBO131229 TLK131074:TLK131229 TVG131074:TVG131229 UFC131074:UFC131229 UOY131074:UOY131229 UYU131074:UYU131229 VIQ131074:VIQ131229 VSM131074:VSM131229 WCI131074:WCI131229 WME131074:WME131229 WWA131074:WWA131229 JO196610:JO196765 TK196610:TK196765 ADG196610:ADG196765 ANC196610:ANC196765 AWY196610:AWY196765 BGU196610:BGU196765 BQQ196610:BQQ196765 CAM196610:CAM196765 CKI196610:CKI196765 CUE196610:CUE196765 DEA196610:DEA196765 DNW196610:DNW196765 DXS196610:DXS196765 EHO196610:EHO196765 ERK196610:ERK196765 FBG196610:FBG196765 FLC196610:FLC196765 FUY196610:FUY196765 GEU196610:GEU196765 GOQ196610:GOQ196765 GYM196610:GYM196765 HII196610:HII196765 HSE196610:HSE196765 ICA196610:ICA196765 ILW196610:ILW196765 IVS196610:IVS196765 JFO196610:JFO196765 JPK196610:JPK196765 JZG196610:JZG196765 KJC196610:KJC196765 KSY196610:KSY196765 LCU196610:LCU196765 LMQ196610:LMQ196765 LWM196610:LWM196765 MGI196610:MGI196765 MQE196610:MQE196765 NAA196610:NAA196765 NJW196610:NJW196765 NTS196610:NTS196765 ODO196610:ODO196765 ONK196610:ONK196765 OXG196610:OXG196765 PHC196610:PHC196765 PQY196610:PQY196765 QAU196610:QAU196765 QKQ196610:QKQ196765 QUM196610:QUM196765 REI196610:REI196765 ROE196610:ROE196765 RYA196610:RYA196765 SHW196610:SHW196765 SRS196610:SRS196765 TBO196610:TBO196765 TLK196610:TLK196765 TVG196610:TVG196765 UFC196610:UFC196765 UOY196610:UOY196765 UYU196610:UYU196765 VIQ196610:VIQ196765 VSM196610:VSM196765 WCI196610:WCI196765 WME196610:WME196765 WWA196610:WWA196765 JO262146:JO262301 TK262146:TK262301 ADG262146:ADG262301 ANC262146:ANC262301 AWY262146:AWY262301 BGU262146:BGU262301 BQQ262146:BQQ262301 CAM262146:CAM262301 CKI262146:CKI262301 CUE262146:CUE262301 DEA262146:DEA262301 DNW262146:DNW262301 DXS262146:DXS262301 EHO262146:EHO262301 ERK262146:ERK262301 FBG262146:FBG262301 FLC262146:FLC262301 FUY262146:FUY262301 GEU262146:GEU262301 GOQ262146:GOQ262301 GYM262146:GYM262301 HII262146:HII262301 HSE262146:HSE262301 ICA262146:ICA262301 ILW262146:ILW262301 IVS262146:IVS262301 JFO262146:JFO262301 JPK262146:JPK262301 JZG262146:JZG262301 KJC262146:KJC262301 KSY262146:KSY262301 LCU262146:LCU262301 LMQ262146:LMQ262301 LWM262146:LWM262301 MGI262146:MGI262301 MQE262146:MQE262301 NAA262146:NAA262301 NJW262146:NJW262301 NTS262146:NTS262301 ODO262146:ODO262301 ONK262146:ONK262301 OXG262146:OXG262301 PHC262146:PHC262301 PQY262146:PQY262301 QAU262146:QAU262301 QKQ262146:QKQ262301 QUM262146:QUM262301 REI262146:REI262301 ROE262146:ROE262301 RYA262146:RYA262301 SHW262146:SHW262301 SRS262146:SRS262301 TBO262146:TBO262301 TLK262146:TLK262301 TVG262146:TVG262301 UFC262146:UFC262301 UOY262146:UOY262301 UYU262146:UYU262301 VIQ262146:VIQ262301 VSM262146:VSM262301 WCI262146:WCI262301 WME262146:WME262301 WWA262146:WWA262301 JO327682:JO327837 TK327682:TK327837 ADG327682:ADG327837 ANC327682:ANC327837 AWY327682:AWY327837 BGU327682:BGU327837 BQQ327682:BQQ327837 CAM327682:CAM327837 CKI327682:CKI327837 CUE327682:CUE327837 DEA327682:DEA327837 DNW327682:DNW327837 DXS327682:DXS327837 EHO327682:EHO327837 ERK327682:ERK327837 FBG327682:FBG327837 FLC327682:FLC327837 FUY327682:FUY327837 GEU327682:GEU327837 GOQ327682:GOQ327837 GYM327682:GYM327837 HII327682:HII327837 HSE327682:HSE327837 ICA327682:ICA327837 ILW327682:ILW327837 IVS327682:IVS327837 JFO327682:JFO327837 JPK327682:JPK327837 JZG327682:JZG327837 KJC327682:KJC327837 KSY327682:KSY327837 LCU327682:LCU327837 LMQ327682:LMQ327837 LWM327682:LWM327837 MGI327682:MGI327837 MQE327682:MQE327837 NAA327682:NAA327837 NJW327682:NJW327837 NTS327682:NTS327837 ODO327682:ODO327837 ONK327682:ONK327837 OXG327682:OXG327837 PHC327682:PHC327837 PQY327682:PQY327837 QAU327682:QAU327837 QKQ327682:QKQ327837 QUM327682:QUM327837 REI327682:REI327837 ROE327682:ROE327837 RYA327682:RYA327837 SHW327682:SHW327837 SRS327682:SRS327837 TBO327682:TBO327837 TLK327682:TLK327837 TVG327682:TVG327837 UFC327682:UFC327837 UOY327682:UOY327837 UYU327682:UYU327837 VIQ327682:VIQ327837 VSM327682:VSM327837 WCI327682:WCI327837 WME327682:WME327837 WWA327682:WWA327837 JO393218:JO393373 TK393218:TK393373 ADG393218:ADG393373 ANC393218:ANC393373 AWY393218:AWY393373 BGU393218:BGU393373 BQQ393218:BQQ393373 CAM393218:CAM393373 CKI393218:CKI393373 CUE393218:CUE393373 DEA393218:DEA393373 DNW393218:DNW393373 DXS393218:DXS393373 EHO393218:EHO393373 ERK393218:ERK393373 FBG393218:FBG393373 FLC393218:FLC393373 FUY393218:FUY393373 GEU393218:GEU393373 GOQ393218:GOQ393373 GYM393218:GYM393373 HII393218:HII393373 HSE393218:HSE393373 ICA393218:ICA393373 ILW393218:ILW393373 IVS393218:IVS393373 JFO393218:JFO393373 JPK393218:JPK393373 JZG393218:JZG393373 KJC393218:KJC393373 KSY393218:KSY393373 LCU393218:LCU393373 LMQ393218:LMQ393373 LWM393218:LWM393373 MGI393218:MGI393373 MQE393218:MQE393373 NAA393218:NAA393373 NJW393218:NJW393373 NTS393218:NTS393373 ODO393218:ODO393373 ONK393218:ONK393373 OXG393218:OXG393373 PHC393218:PHC393373 PQY393218:PQY393373 QAU393218:QAU393373 QKQ393218:QKQ393373 QUM393218:QUM393373 REI393218:REI393373 ROE393218:ROE393373 RYA393218:RYA393373 SHW393218:SHW393373 SRS393218:SRS393373 TBO393218:TBO393373 TLK393218:TLK393373 TVG393218:TVG393373 UFC393218:UFC393373 UOY393218:UOY393373 UYU393218:UYU393373 VIQ393218:VIQ393373 VSM393218:VSM393373 WCI393218:WCI393373 WME393218:WME393373 WWA393218:WWA393373 JO458754:JO458909 TK458754:TK458909 ADG458754:ADG458909 ANC458754:ANC458909 AWY458754:AWY458909 BGU458754:BGU458909 BQQ458754:BQQ458909 CAM458754:CAM458909 CKI458754:CKI458909 CUE458754:CUE458909 DEA458754:DEA458909 DNW458754:DNW458909 DXS458754:DXS458909 EHO458754:EHO458909 ERK458754:ERK458909 FBG458754:FBG458909 FLC458754:FLC458909 FUY458754:FUY458909 GEU458754:GEU458909 GOQ458754:GOQ458909 GYM458754:GYM458909 HII458754:HII458909 HSE458754:HSE458909 ICA458754:ICA458909 ILW458754:ILW458909 IVS458754:IVS458909 JFO458754:JFO458909 JPK458754:JPK458909 JZG458754:JZG458909 KJC458754:KJC458909 KSY458754:KSY458909 LCU458754:LCU458909 LMQ458754:LMQ458909 LWM458754:LWM458909 MGI458754:MGI458909 MQE458754:MQE458909 NAA458754:NAA458909 NJW458754:NJW458909 NTS458754:NTS458909 ODO458754:ODO458909 ONK458754:ONK458909 OXG458754:OXG458909 PHC458754:PHC458909 PQY458754:PQY458909 QAU458754:QAU458909 QKQ458754:QKQ458909 QUM458754:QUM458909 REI458754:REI458909 ROE458754:ROE458909 RYA458754:RYA458909 SHW458754:SHW458909 SRS458754:SRS458909 TBO458754:TBO458909 TLK458754:TLK458909 TVG458754:TVG458909 UFC458754:UFC458909 UOY458754:UOY458909 UYU458754:UYU458909 VIQ458754:VIQ458909 VSM458754:VSM458909 WCI458754:WCI458909 WME458754:WME458909 WWA458754:WWA458909 JO524290:JO524445 TK524290:TK524445 ADG524290:ADG524445 ANC524290:ANC524445 AWY524290:AWY524445 BGU524290:BGU524445 BQQ524290:BQQ524445 CAM524290:CAM524445 CKI524290:CKI524445 CUE524290:CUE524445 DEA524290:DEA524445 DNW524290:DNW524445 DXS524290:DXS524445 EHO524290:EHO524445 ERK524290:ERK524445 FBG524290:FBG524445 FLC524290:FLC524445 FUY524290:FUY524445 GEU524290:GEU524445 GOQ524290:GOQ524445 GYM524290:GYM524445 HII524290:HII524445 HSE524290:HSE524445 ICA524290:ICA524445 ILW524290:ILW524445 IVS524290:IVS524445 JFO524290:JFO524445 JPK524290:JPK524445 JZG524290:JZG524445 KJC524290:KJC524445 KSY524290:KSY524445 LCU524290:LCU524445 LMQ524290:LMQ524445 LWM524290:LWM524445 MGI524290:MGI524445 MQE524290:MQE524445 NAA524290:NAA524445 NJW524290:NJW524445 NTS524290:NTS524445 ODO524290:ODO524445 ONK524290:ONK524445 OXG524290:OXG524445 PHC524290:PHC524445 PQY524290:PQY524445 QAU524290:QAU524445 QKQ524290:QKQ524445 QUM524290:QUM524445 REI524290:REI524445 ROE524290:ROE524445 RYA524290:RYA524445 SHW524290:SHW524445 SRS524290:SRS524445 TBO524290:TBO524445 TLK524290:TLK524445 TVG524290:TVG524445 UFC524290:UFC524445 UOY524290:UOY524445 UYU524290:UYU524445 VIQ524290:VIQ524445 VSM524290:VSM524445 WCI524290:WCI524445 WME524290:WME524445 WWA524290:WWA524445 JO589826:JO589981 TK589826:TK589981 ADG589826:ADG589981 ANC589826:ANC589981 AWY589826:AWY589981 BGU589826:BGU589981 BQQ589826:BQQ589981 CAM589826:CAM589981 CKI589826:CKI589981 CUE589826:CUE589981 DEA589826:DEA589981 DNW589826:DNW589981 DXS589826:DXS589981 EHO589826:EHO589981 ERK589826:ERK589981 FBG589826:FBG589981 FLC589826:FLC589981 FUY589826:FUY589981 GEU589826:GEU589981 GOQ589826:GOQ589981 GYM589826:GYM589981 HII589826:HII589981 HSE589826:HSE589981 ICA589826:ICA589981 ILW589826:ILW589981 IVS589826:IVS589981 JFO589826:JFO589981 JPK589826:JPK589981 JZG589826:JZG589981 KJC589826:KJC589981 KSY589826:KSY589981 LCU589826:LCU589981 LMQ589826:LMQ589981 LWM589826:LWM589981 MGI589826:MGI589981 MQE589826:MQE589981 NAA589826:NAA589981 NJW589826:NJW589981 NTS589826:NTS589981 ODO589826:ODO589981 ONK589826:ONK589981 OXG589826:OXG589981 PHC589826:PHC589981 PQY589826:PQY589981 QAU589826:QAU589981 QKQ589826:QKQ589981 QUM589826:QUM589981 REI589826:REI589981 ROE589826:ROE589981 RYA589826:RYA589981 SHW589826:SHW589981 SRS589826:SRS589981 TBO589826:TBO589981 TLK589826:TLK589981 TVG589826:TVG589981 UFC589826:UFC589981 UOY589826:UOY589981 UYU589826:UYU589981 VIQ589826:VIQ589981 VSM589826:VSM589981 WCI589826:WCI589981 WME589826:WME589981 WWA589826:WWA589981 JO655362:JO655517 TK655362:TK655517 ADG655362:ADG655517 ANC655362:ANC655517 AWY655362:AWY655517 BGU655362:BGU655517 BQQ655362:BQQ655517 CAM655362:CAM655517 CKI655362:CKI655517 CUE655362:CUE655517 DEA655362:DEA655517 DNW655362:DNW655517 DXS655362:DXS655517 EHO655362:EHO655517 ERK655362:ERK655517 FBG655362:FBG655517 FLC655362:FLC655517 FUY655362:FUY655517 GEU655362:GEU655517 GOQ655362:GOQ655517 GYM655362:GYM655517 HII655362:HII655517 HSE655362:HSE655517 ICA655362:ICA655517 ILW655362:ILW655517 IVS655362:IVS655517 JFO655362:JFO655517 JPK655362:JPK655517 JZG655362:JZG655517 KJC655362:KJC655517 KSY655362:KSY655517 LCU655362:LCU655517 LMQ655362:LMQ655517 LWM655362:LWM655517 MGI655362:MGI655517 MQE655362:MQE655517 NAA655362:NAA655517 NJW655362:NJW655517 NTS655362:NTS655517 ODO655362:ODO655517 ONK655362:ONK655517 OXG655362:OXG655517 PHC655362:PHC655517 PQY655362:PQY655517 QAU655362:QAU655517 QKQ655362:QKQ655517 QUM655362:QUM655517 REI655362:REI655517 ROE655362:ROE655517 RYA655362:RYA655517 SHW655362:SHW655517 SRS655362:SRS655517 TBO655362:TBO655517 TLK655362:TLK655517 TVG655362:TVG655517 UFC655362:UFC655517 UOY655362:UOY655517 UYU655362:UYU655517 VIQ655362:VIQ655517 VSM655362:VSM655517 WCI655362:WCI655517 WME655362:WME655517 WWA655362:WWA655517 JO720898:JO721053 TK720898:TK721053 ADG720898:ADG721053 ANC720898:ANC721053 AWY720898:AWY721053 BGU720898:BGU721053 BQQ720898:BQQ721053 CAM720898:CAM721053 CKI720898:CKI721053 CUE720898:CUE721053 DEA720898:DEA721053 DNW720898:DNW721053 DXS720898:DXS721053 EHO720898:EHO721053 ERK720898:ERK721053 FBG720898:FBG721053 FLC720898:FLC721053 FUY720898:FUY721053 GEU720898:GEU721053 GOQ720898:GOQ721053 GYM720898:GYM721053 HII720898:HII721053 HSE720898:HSE721053 ICA720898:ICA721053 ILW720898:ILW721053 IVS720898:IVS721053 JFO720898:JFO721053 JPK720898:JPK721053 JZG720898:JZG721053 KJC720898:KJC721053 KSY720898:KSY721053 LCU720898:LCU721053 LMQ720898:LMQ721053 LWM720898:LWM721053 MGI720898:MGI721053 MQE720898:MQE721053 NAA720898:NAA721053 NJW720898:NJW721053 NTS720898:NTS721053 ODO720898:ODO721053 ONK720898:ONK721053 OXG720898:OXG721053 PHC720898:PHC721053 PQY720898:PQY721053 QAU720898:QAU721053 QKQ720898:QKQ721053 QUM720898:QUM721053 REI720898:REI721053 ROE720898:ROE721053 RYA720898:RYA721053 SHW720898:SHW721053 SRS720898:SRS721053 TBO720898:TBO721053 TLK720898:TLK721053 TVG720898:TVG721053 UFC720898:UFC721053 UOY720898:UOY721053 UYU720898:UYU721053 VIQ720898:VIQ721053 VSM720898:VSM721053 WCI720898:WCI721053 WME720898:WME721053 WWA720898:WWA721053 JO786434:JO786589 TK786434:TK786589 ADG786434:ADG786589 ANC786434:ANC786589 AWY786434:AWY786589 BGU786434:BGU786589 BQQ786434:BQQ786589 CAM786434:CAM786589 CKI786434:CKI786589 CUE786434:CUE786589 DEA786434:DEA786589 DNW786434:DNW786589 DXS786434:DXS786589 EHO786434:EHO786589 ERK786434:ERK786589 FBG786434:FBG786589 FLC786434:FLC786589 FUY786434:FUY786589 GEU786434:GEU786589 GOQ786434:GOQ786589 GYM786434:GYM786589 HII786434:HII786589 HSE786434:HSE786589 ICA786434:ICA786589 ILW786434:ILW786589 IVS786434:IVS786589 JFO786434:JFO786589 JPK786434:JPK786589 JZG786434:JZG786589 KJC786434:KJC786589 KSY786434:KSY786589 LCU786434:LCU786589 LMQ786434:LMQ786589 LWM786434:LWM786589 MGI786434:MGI786589 MQE786434:MQE786589 NAA786434:NAA786589 NJW786434:NJW786589 NTS786434:NTS786589 ODO786434:ODO786589 ONK786434:ONK786589 OXG786434:OXG786589 PHC786434:PHC786589 PQY786434:PQY786589 QAU786434:QAU786589 QKQ786434:QKQ786589 QUM786434:QUM786589 REI786434:REI786589 ROE786434:ROE786589 RYA786434:RYA786589 SHW786434:SHW786589 SRS786434:SRS786589 TBO786434:TBO786589 TLK786434:TLK786589 TVG786434:TVG786589 UFC786434:UFC786589 UOY786434:UOY786589 UYU786434:UYU786589 VIQ786434:VIQ786589 VSM786434:VSM786589 WCI786434:WCI786589 WME786434:WME786589 WWA786434:WWA786589 JO851970:JO852125 TK851970:TK852125 ADG851970:ADG852125 ANC851970:ANC852125 AWY851970:AWY852125 BGU851970:BGU852125 BQQ851970:BQQ852125 CAM851970:CAM852125 CKI851970:CKI852125 CUE851970:CUE852125 DEA851970:DEA852125 DNW851970:DNW852125 DXS851970:DXS852125 EHO851970:EHO852125 ERK851970:ERK852125 FBG851970:FBG852125 FLC851970:FLC852125 FUY851970:FUY852125 GEU851970:GEU852125 GOQ851970:GOQ852125 GYM851970:GYM852125 HII851970:HII852125 HSE851970:HSE852125 ICA851970:ICA852125 ILW851970:ILW852125 IVS851970:IVS852125 JFO851970:JFO852125 JPK851970:JPK852125 JZG851970:JZG852125 KJC851970:KJC852125 KSY851970:KSY852125 LCU851970:LCU852125 LMQ851970:LMQ852125 LWM851970:LWM852125 MGI851970:MGI852125 MQE851970:MQE852125 NAA851970:NAA852125 NJW851970:NJW852125 NTS851970:NTS852125 ODO851970:ODO852125 ONK851970:ONK852125 OXG851970:OXG852125 PHC851970:PHC852125 PQY851970:PQY852125 QAU851970:QAU852125 QKQ851970:QKQ852125 QUM851970:QUM852125 REI851970:REI852125 ROE851970:ROE852125 RYA851970:RYA852125 SHW851970:SHW852125 SRS851970:SRS852125 TBO851970:TBO852125 TLK851970:TLK852125 TVG851970:TVG852125 UFC851970:UFC852125 UOY851970:UOY852125 UYU851970:UYU852125 VIQ851970:VIQ852125 VSM851970:VSM852125 WCI851970:WCI852125 WME851970:WME852125 WWA851970:WWA852125 JO917506:JO917661 TK917506:TK917661 ADG917506:ADG917661 ANC917506:ANC917661 AWY917506:AWY917661 BGU917506:BGU917661 BQQ917506:BQQ917661 CAM917506:CAM917661 CKI917506:CKI917661 CUE917506:CUE917661 DEA917506:DEA917661 DNW917506:DNW917661 DXS917506:DXS917661 EHO917506:EHO917661 ERK917506:ERK917661 FBG917506:FBG917661 FLC917506:FLC917661 FUY917506:FUY917661 GEU917506:GEU917661 GOQ917506:GOQ917661 GYM917506:GYM917661 HII917506:HII917661 HSE917506:HSE917661 ICA917506:ICA917661 ILW917506:ILW917661 IVS917506:IVS917661 JFO917506:JFO917661 JPK917506:JPK917661 JZG917506:JZG917661 KJC917506:KJC917661 KSY917506:KSY917661 LCU917506:LCU917661 LMQ917506:LMQ917661 LWM917506:LWM917661 MGI917506:MGI917661 MQE917506:MQE917661 NAA917506:NAA917661 NJW917506:NJW917661 NTS917506:NTS917661 ODO917506:ODO917661 ONK917506:ONK917661 OXG917506:OXG917661 PHC917506:PHC917661 PQY917506:PQY917661 QAU917506:QAU917661 QKQ917506:QKQ917661 QUM917506:QUM917661 REI917506:REI917661 ROE917506:ROE917661 RYA917506:RYA917661 SHW917506:SHW917661 SRS917506:SRS917661 TBO917506:TBO917661 TLK917506:TLK917661 TVG917506:TVG917661 UFC917506:UFC917661 UOY917506:UOY917661 UYU917506:UYU917661 VIQ917506:VIQ917661 VSM917506:VSM917661 WCI917506:WCI917661 WME917506:WME917661 WWA917506:WWA917661 JO983042:JO983197 TK983042:TK983197 ADG983042:ADG983197 ANC983042:ANC983197 AWY983042:AWY983197 BGU983042:BGU983197 BQQ983042:BQQ983197 CAM983042:CAM983197 CKI983042:CKI983197 CUE983042:CUE983197 DEA983042:DEA983197 DNW983042:DNW983197 DXS983042:DXS983197 EHO983042:EHO983197 ERK983042:ERK983197 FBG983042:FBG983197 FLC983042:FLC983197 FUY983042:FUY983197 GEU983042:GEU983197 GOQ983042:GOQ983197 GYM983042:GYM983197 HII983042:HII983197 HSE983042:HSE983197 ICA983042:ICA983197 ILW983042:ILW983197 IVS983042:IVS983197 JFO983042:JFO983197 JPK983042:JPK983197 JZG983042:JZG983197 KJC983042:KJC983197 KSY983042:KSY983197 LCU983042:LCU983197 LMQ983042:LMQ983197 LWM983042:LWM983197 MGI983042:MGI983197 MQE983042:MQE983197 NAA983042:NAA983197 NJW983042:NJW983197 NTS983042:NTS983197 ODO983042:ODO983197 ONK983042:ONK983197 OXG983042:OXG983197 PHC983042:PHC983197 PQY983042:PQY983197 QAU983042:QAU983197 QKQ983042:QKQ983197 QUM983042:QUM983197 REI983042:REI983197 ROE983042:ROE983197 RYA983042:RYA983197 SHW983042:SHW983197 SRS983042:SRS983197 TBO983042:TBO983197 TLK983042:TLK983197 TVG983042:TVG983197 UFC983042:UFC983197 UOY983042:UOY983197 UYU983042:UYU983197 VIQ983042:VIQ983197 VSM983042:VSM983197 WCI983042:WCI983197 WME983042:WME983197 WWA983042:WWA983197 R13:R168 IZ13:IZ168 SV13:SV168 ACR13:ACR168 AMN13:AMN168 AWJ13:AWJ168 BGF13:BGF168 BQB13:BQB168 BZX13:BZX168 CJT13:CJT168 CTP13:CTP168 DDL13:DDL168 DNH13:DNH168 DXD13:DXD168 EGZ13:EGZ168 EQV13:EQV168 FAR13:FAR168 FKN13:FKN168 FUJ13:FUJ168 GEF13:GEF168 GOB13:GOB168 GXX13:GXX168 HHT13:HHT168 HRP13:HRP168 IBL13:IBL168 ILH13:ILH168 IVD13:IVD168 JEZ13:JEZ168 JOV13:JOV168 JYR13:JYR168 KIN13:KIN168 KSJ13:KSJ168 LCF13:LCF168 LMB13:LMB168 LVX13:LVX168 MFT13:MFT168 MPP13:MPP168 MZL13:MZL168 NJH13:NJH168 NTD13:NTD168 OCZ13:OCZ168 OMV13:OMV168 OWR13:OWR168 PGN13:PGN168 PQJ13:PQJ168 QAF13:QAF168 QKB13:QKB168 QTX13:QTX168 RDT13:RDT168 RNP13:RNP168 RXL13:RXL168 SHH13:SHH168 SRD13:SRD168 TAZ13:TAZ168 TKV13:TKV168 TUR13:TUR168 UEN13:UEN168 UOJ13:UOJ168 UYF13:UYF168 VIB13:VIB168 VRX13:VRX168 WBT13:WBT168 WLP13:WLP168 WVL13:WVL168 R65538:R65693 IZ65538:IZ65693 SV65538:SV65693 ACR65538:ACR65693 AMN65538:AMN65693 AWJ65538:AWJ65693 BGF65538:BGF65693 BQB65538:BQB65693 BZX65538:BZX65693 CJT65538:CJT65693 CTP65538:CTP65693 DDL65538:DDL65693 DNH65538:DNH65693 DXD65538:DXD65693 EGZ65538:EGZ65693 EQV65538:EQV65693 FAR65538:FAR65693 FKN65538:FKN65693 FUJ65538:FUJ65693 GEF65538:GEF65693 GOB65538:GOB65693 GXX65538:GXX65693 HHT65538:HHT65693 HRP65538:HRP65693 IBL65538:IBL65693 ILH65538:ILH65693 IVD65538:IVD65693 JEZ65538:JEZ65693 JOV65538:JOV65693 JYR65538:JYR65693 KIN65538:KIN65693 KSJ65538:KSJ65693 LCF65538:LCF65693 LMB65538:LMB65693 LVX65538:LVX65693 MFT65538:MFT65693 MPP65538:MPP65693 MZL65538:MZL65693 NJH65538:NJH65693 NTD65538:NTD65693 OCZ65538:OCZ65693 OMV65538:OMV65693 OWR65538:OWR65693 PGN65538:PGN65693 PQJ65538:PQJ65693 QAF65538:QAF65693 QKB65538:QKB65693 QTX65538:QTX65693 RDT65538:RDT65693 RNP65538:RNP65693 RXL65538:RXL65693 SHH65538:SHH65693 SRD65538:SRD65693 TAZ65538:TAZ65693 TKV65538:TKV65693 TUR65538:TUR65693 UEN65538:UEN65693 UOJ65538:UOJ65693 UYF65538:UYF65693 VIB65538:VIB65693 VRX65538:VRX65693 WBT65538:WBT65693 WLP65538:WLP65693 WVL65538:WVL65693 R131074:R131229 IZ131074:IZ131229 SV131074:SV131229 ACR131074:ACR131229 AMN131074:AMN131229 AWJ131074:AWJ131229 BGF131074:BGF131229 BQB131074:BQB131229 BZX131074:BZX131229 CJT131074:CJT131229 CTP131074:CTP131229 DDL131074:DDL131229 DNH131074:DNH131229 DXD131074:DXD131229 EGZ131074:EGZ131229 EQV131074:EQV131229 FAR131074:FAR131229 FKN131074:FKN131229 FUJ131074:FUJ131229 GEF131074:GEF131229 GOB131074:GOB131229 GXX131074:GXX131229 HHT131074:HHT131229 HRP131074:HRP131229 IBL131074:IBL131229 ILH131074:ILH131229 IVD131074:IVD131229 JEZ131074:JEZ131229 JOV131074:JOV131229 JYR131074:JYR131229 KIN131074:KIN131229 KSJ131074:KSJ131229 LCF131074:LCF131229 LMB131074:LMB131229 LVX131074:LVX131229 MFT131074:MFT131229 MPP131074:MPP131229 MZL131074:MZL131229 NJH131074:NJH131229 NTD131074:NTD131229 OCZ131074:OCZ131229 OMV131074:OMV131229 OWR131074:OWR131229 PGN131074:PGN131229 PQJ131074:PQJ131229 QAF131074:QAF131229 QKB131074:QKB131229 QTX131074:QTX131229 RDT131074:RDT131229 RNP131074:RNP131229 RXL131074:RXL131229 SHH131074:SHH131229 SRD131074:SRD131229 TAZ131074:TAZ131229 TKV131074:TKV131229 TUR131074:TUR131229 UEN131074:UEN131229 UOJ131074:UOJ131229 UYF131074:UYF131229 VIB131074:VIB131229 VRX131074:VRX131229 WBT131074:WBT131229 WLP131074:WLP131229 WVL131074:WVL131229 R196610:R196765 IZ196610:IZ196765 SV196610:SV196765 ACR196610:ACR196765 AMN196610:AMN196765 AWJ196610:AWJ196765 BGF196610:BGF196765 BQB196610:BQB196765 BZX196610:BZX196765 CJT196610:CJT196765 CTP196610:CTP196765 DDL196610:DDL196765 DNH196610:DNH196765 DXD196610:DXD196765 EGZ196610:EGZ196765 EQV196610:EQV196765 FAR196610:FAR196765 FKN196610:FKN196765 FUJ196610:FUJ196765 GEF196610:GEF196765 GOB196610:GOB196765 GXX196610:GXX196765 HHT196610:HHT196765 HRP196610:HRP196765 IBL196610:IBL196765 ILH196610:ILH196765 IVD196610:IVD196765 JEZ196610:JEZ196765 JOV196610:JOV196765 JYR196610:JYR196765 KIN196610:KIN196765 KSJ196610:KSJ196765 LCF196610:LCF196765 LMB196610:LMB196765 LVX196610:LVX196765 MFT196610:MFT196765 MPP196610:MPP196765 MZL196610:MZL196765 NJH196610:NJH196765 NTD196610:NTD196765 OCZ196610:OCZ196765 OMV196610:OMV196765 OWR196610:OWR196765 PGN196610:PGN196765 PQJ196610:PQJ196765 QAF196610:QAF196765 QKB196610:QKB196765 QTX196610:QTX196765 RDT196610:RDT196765 RNP196610:RNP196765 RXL196610:RXL196765 SHH196610:SHH196765 SRD196610:SRD196765 TAZ196610:TAZ196765 TKV196610:TKV196765 TUR196610:TUR196765 UEN196610:UEN196765 UOJ196610:UOJ196765 UYF196610:UYF196765 VIB196610:VIB196765 VRX196610:VRX196765 WBT196610:WBT196765 WLP196610:WLP196765 WVL196610:WVL196765 R262146:R262301 IZ262146:IZ262301 SV262146:SV262301 ACR262146:ACR262301 AMN262146:AMN262301 AWJ262146:AWJ262301 BGF262146:BGF262301 BQB262146:BQB262301 BZX262146:BZX262301 CJT262146:CJT262301 CTP262146:CTP262301 DDL262146:DDL262301 DNH262146:DNH262301 DXD262146:DXD262301 EGZ262146:EGZ262301 EQV262146:EQV262301 FAR262146:FAR262301 FKN262146:FKN262301 FUJ262146:FUJ262301 GEF262146:GEF262301 GOB262146:GOB262301 GXX262146:GXX262301 HHT262146:HHT262301 HRP262146:HRP262301 IBL262146:IBL262301 ILH262146:ILH262301 IVD262146:IVD262301 JEZ262146:JEZ262301 JOV262146:JOV262301 JYR262146:JYR262301 KIN262146:KIN262301 KSJ262146:KSJ262301 LCF262146:LCF262301 LMB262146:LMB262301 LVX262146:LVX262301 MFT262146:MFT262301 MPP262146:MPP262301 MZL262146:MZL262301 NJH262146:NJH262301 NTD262146:NTD262301 OCZ262146:OCZ262301 OMV262146:OMV262301 OWR262146:OWR262301 PGN262146:PGN262301 PQJ262146:PQJ262301 QAF262146:QAF262301 QKB262146:QKB262301 QTX262146:QTX262301 RDT262146:RDT262301 RNP262146:RNP262301 RXL262146:RXL262301 SHH262146:SHH262301 SRD262146:SRD262301 TAZ262146:TAZ262301 TKV262146:TKV262301 TUR262146:TUR262301 UEN262146:UEN262301 UOJ262146:UOJ262301 UYF262146:UYF262301 VIB262146:VIB262301 VRX262146:VRX262301 WBT262146:WBT262301 WLP262146:WLP262301 WVL262146:WVL262301 R327682:R327837 IZ327682:IZ327837 SV327682:SV327837 ACR327682:ACR327837 AMN327682:AMN327837 AWJ327682:AWJ327837 BGF327682:BGF327837 BQB327682:BQB327837 BZX327682:BZX327837 CJT327682:CJT327837 CTP327682:CTP327837 DDL327682:DDL327837 DNH327682:DNH327837 DXD327682:DXD327837 EGZ327682:EGZ327837 EQV327682:EQV327837 FAR327682:FAR327837 FKN327682:FKN327837 FUJ327682:FUJ327837 GEF327682:GEF327837 GOB327682:GOB327837 GXX327682:GXX327837 HHT327682:HHT327837 HRP327682:HRP327837 IBL327682:IBL327837 ILH327682:ILH327837 IVD327682:IVD327837 JEZ327682:JEZ327837 JOV327682:JOV327837 JYR327682:JYR327837 KIN327682:KIN327837 KSJ327682:KSJ327837 LCF327682:LCF327837 LMB327682:LMB327837 LVX327682:LVX327837 MFT327682:MFT327837 MPP327682:MPP327837 MZL327682:MZL327837 NJH327682:NJH327837 NTD327682:NTD327837 OCZ327682:OCZ327837 OMV327682:OMV327837 OWR327682:OWR327837 PGN327682:PGN327837 PQJ327682:PQJ327837 QAF327682:QAF327837 QKB327682:QKB327837 QTX327682:QTX327837 RDT327682:RDT327837 RNP327682:RNP327837 RXL327682:RXL327837 SHH327682:SHH327837 SRD327682:SRD327837 TAZ327682:TAZ327837 TKV327682:TKV327837 TUR327682:TUR327837 UEN327682:UEN327837 UOJ327682:UOJ327837 UYF327682:UYF327837 VIB327682:VIB327837 VRX327682:VRX327837 WBT327682:WBT327837 WLP327682:WLP327837 WVL327682:WVL327837 R393218:R393373 IZ393218:IZ393373 SV393218:SV393373 ACR393218:ACR393373 AMN393218:AMN393373 AWJ393218:AWJ393373 BGF393218:BGF393373 BQB393218:BQB393373 BZX393218:BZX393373 CJT393218:CJT393373 CTP393218:CTP393373 DDL393218:DDL393373 DNH393218:DNH393373 DXD393218:DXD393373 EGZ393218:EGZ393373 EQV393218:EQV393373 FAR393218:FAR393373 FKN393218:FKN393373 FUJ393218:FUJ393373 GEF393218:GEF393373 GOB393218:GOB393373 GXX393218:GXX393373 HHT393218:HHT393373 HRP393218:HRP393373 IBL393218:IBL393373 ILH393218:ILH393373 IVD393218:IVD393373 JEZ393218:JEZ393373 JOV393218:JOV393373 JYR393218:JYR393373 KIN393218:KIN393373 KSJ393218:KSJ393373 LCF393218:LCF393373 LMB393218:LMB393373 LVX393218:LVX393373 MFT393218:MFT393373 MPP393218:MPP393373 MZL393218:MZL393373 NJH393218:NJH393373 NTD393218:NTD393373 OCZ393218:OCZ393373 OMV393218:OMV393373 OWR393218:OWR393373 PGN393218:PGN393373 PQJ393218:PQJ393373 QAF393218:QAF393373 QKB393218:QKB393373 QTX393218:QTX393373 RDT393218:RDT393373 RNP393218:RNP393373 RXL393218:RXL393373 SHH393218:SHH393373 SRD393218:SRD393373 TAZ393218:TAZ393373 TKV393218:TKV393373 TUR393218:TUR393373 UEN393218:UEN393373 UOJ393218:UOJ393373 UYF393218:UYF393373 VIB393218:VIB393373 VRX393218:VRX393373 WBT393218:WBT393373 WLP393218:WLP393373 WVL393218:WVL393373 R458754:R458909 IZ458754:IZ458909 SV458754:SV458909 ACR458754:ACR458909 AMN458754:AMN458909 AWJ458754:AWJ458909 BGF458754:BGF458909 BQB458754:BQB458909 BZX458754:BZX458909 CJT458754:CJT458909 CTP458754:CTP458909 DDL458754:DDL458909 DNH458754:DNH458909 DXD458754:DXD458909 EGZ458754:EGZ458909 EQV458754:EQV458909 FAR458754:FAR458909 FKN458754:FKN458909 FUJ458754:FUJ458909 GEF458754:GEF458909 GOB458754:GOB458909 GXX458754:GXX458909 HHT458754:HHT458909 HRP458754:HRP458909 IBL458754:IBL458909 ILH458754:ILH458909 IVD458754:IVD458909 JEZ458754:JEZ458909 JOV458754:JOV458909 JYR458754:JYR458909 KIN458754:KIN458909 KSJ458754:KSJ458909 LCF458754:LCF458909 LMB458754:LMB458909 LVX458754:LVX458909 MFT458754:MFT458909 MPP458754:MPP458909 MZL458754:MZL458909 NJH458754:NJH458909 NTD458754:NTD458909 OCZ458754:OCZ458909 OMV458754:OMV458909 OWR458754:OWR458909 PGN458754:PGN458909 PQJ458754:PQJ458909 QAF458754:QAF458909 QKB458754:QKB458909 QTX458754:QTX458909 RDT458754:RDT458909 RNP458754:RNP458909 RXL458754:RXL458909 SHH458754:SHH458909 SRD458754:SRD458909 TAZ458754:TAZ458909 TKV458754:TKV458909 TUR458754:TUR458909 UEN458754:UEN458909 UOJ458754:UOJ458909 UYF458754:UYF458909 VIB458754:VIB458909 VRX458754:VRX458909 WBT458754:WBT458909 WLP458754:WLP458909 WVL458754:WVL458909 R524290:R524445 IZ524290:IZ524445 SV524290:SV524445 ACR524290:ACR524445 AMN524290:AMN524445 AWJ524290:AWJ524445 BGF524290:BGF524445 BQB524290:BQB524445 BZX524290:BZX524445 CJT524290:CJT524445 CTP524290:CTP524445 DDL524290:DDL524445 DNH524290:DNH524445 DXD524290:DXD524445 EGZ524290:EGZ524445 EQV524290:EQV524445 FAR524290:FAR524445 FKN524290:FKN524445 FUJ524290:FUJ524445 GEF524290:GEF524445 GOB524290:GOB524445 GXX524290:GXX524445 HHT524290:HHT524445 HRP524290:HRP524445 IBL524290:IBL524445 ILH524290:ILH524445 IVD524290:IVD524445 JEZ524290:JEZ524445 JOV524290:JOV524445 JYR524290:JYR524445 KIN524290:KIN524445 KSJ524290:KSJ524445 LCF524290:LCF524445 LMB524290:LMB524445 LVX524290:LVX524445 MFT524290:MFT524445 MPP524290:MPP524445 MZL524290:MZL524445 NJH524290:NJH524445 NTD524290:NTD524445 OCZ524290:OCZ524445 OMV524290:OMV524445 OWR524290:OWR524445 PGN524290:PGN524445 PQJ524290:PQJ524445 QAF524290:QAF524445 QKB524290:QKB524445 QTX524290:QTX524445 RDT524290:RDT524445 RNP524290:RNP524445 RXL524290:RXL524445 SHH524290:SHH524445 SRD524290:SRD524445 TAZ524290:TAZ524445 TKV524290:TKV524445 TUR524290:TUR524445 UEN524290:UEN524445 UOJ524290:UOJ524445 UYF524290:UYF524445 VIB524290:VIB524445 VRX524290:VRX524445 WBT524290:WBT524445 WLP524290:WLP524445 WVL524290:WVL524445 R589826:R589981 IZ589826:IZ589981 SV589826:SV589981 ACR589826:ACR589981 AMN589826:AMN589981 AWJ589826:AWJ589981 BGF589826:BGF589981 BQB589826:BQB589981 BZX589826:BZX589981 CJT589826:CJT589981 CTP589826:CTP589981 DDL589826:DDL589981 DNH589826:DNH589981 DXD589826:DXD589981 EGZ589826:EGZ589981 EQV589826:EQV589981 FAR589826:FAR589981 FKN589826:FKN589981 FUJ589826:FUJ589981 GEF589826:GEF589981 GOB589826:GOB589981 GXX589826:GXX589981 HHT589826:HHT589981 HRP589826:HRP589981 IBL589826:IBL589981 ILH589826:ILH589981 IVD589826:IVD589981 JEZ589826:JEZ589981 JOV589826:JOV589981 JYR589826:JYR589981 KIN589826:KIN589981 KSJ589826:KSJ589981 LCF589826:LCF589981 LMB589826:LMB589981 LVX589826:LVX589981 MFT589826:MFT589981 MPP589826:MPP589981 MZL589826:MZL589981 NJH589826:NJH589981 NTD589826:NTD589981 OCZ589826:OCZ589981 OMV589826:OMV589981 OWR589826:OWR589981 PGN589826:PGN589981 PQJ589826:PQJ589981 QAF589826:QAF589981 QKB589826:QKB589981 QTX589826:QTX589981 RDT589826:RDT589981 RNP589826:RNP589981 RXL589826:RXL589981 SHH589826:SHH589981 SRD589826:SRD589981 TAZ589826:TAZ589981 TKV589826:TKV589981 TUR589826:TUR589981 UEN589826:UEN589981 UOJ589826:UOJ589981 UYF589826:UYF589981 VIB589826:VIB589981 VRX589826:VRX589981 WBT589826:WBT589981 WLP589826:WLP589981 WVL589826:WVL589981 R655362:R655517 IZ655362:IZ655517 SV655362:SV655517 ACR655362:ACR655517 AMN655362:AMN655517 AWJ655362:AWJ655517 BGF655362:BGF655517 BQB655362:BQB655517 BZX655362:BZX655517 CJT655362:CJT655517 CTP655362:CTP655517 DDL655362:DDL655517 DNH655362:DNH655517 DXD655362:DXD655517 EGZ655362:EGZ655517 EQV655362:EQV655517 FAR655362:FAR655517 FKN655362:FKN655517 FUJ655362:FUJ655517 GEF655362:GEF655517 GOB655362:GOB655517 GXX655362:GXX655517 HHT655362:HHT655517 HRP655362:HRP655517 IBL655362:IBL655517 ILH655362:ILH655517 IVD655362:IVD655517 JEZ655362:JEZ655517 JOV655362:JOV655517 JYR655362:JYR655517 KIN655362:KIN655517 KSJ655362:KSJ655517 LCF655362:LCF655517 LMB655362:LMB655517 LVX655362:LVX655517 MFT655362:MFT655517 MPP655362:MPP655517 MZL655362:MZL655517 NJH655362:NJH655517 NTD655362:NTD655517 OCZ655362:OCZ655517 OMV655362:OMV655517 OWR655362:OWR655517 PGN655362:PGN655517 PQJ655362:PQJ655517 QAF655362:QAF655517 QKB655362:QKB655517 QTX655362:QTX655517 RDT655362:RDT655517 RNP655362:RNP655517 RXL655362:RXL655517 SHH655362:SHH655517 SRD655362:SRD655517 TAZ655362:TAZ655517 TKV655362:TKV655517 TUR655362:TUR655517 UEN655362:UEN655517 UOJ655362:UOJ655517 UYF655362:UYF655517 VIB655362:VIB655517 VRX655362:VRX655517 WBT655362:WBT655517 WLP655362:WLP655517 WVL655362:WVL655517 R720898:R721053 IZ720898:IZ721053 SV720898:SV721053 ACR720898:ACR721053 AMN720898:AMN721053 AWJ720898:AWJ721053 BGF720898:BGF721053 BQB720898:BQB721053 BZX720898:BZX721053 CJT720898:CJT721053 CTP720898:CTP721053 DDL720898:DDL721053 DNH720898:DNH721053 DXD720898:DXD721053 EGZ720898:EGZ721053 EQV720898:EQV721053 FAR720898:FAR721053 FKN720898:FKN721053 FUJ720898:FUJ721053 GEF720898:GEF721053 GOB720898:GOB721053 GXX720898:GXX721053 HHT720898:HHT721053 HRP720898:HRP721053 IBL720898:IBL721053 ILH720898:ILH721053 IVD720898:IVD721053 JEZ720898:JEZ721053 JOV720898:JOV721053 JYR720898:JYR721053 KIN720898:KIN721053 KSJ720898:KSJ721053 LCF720898:LCF721053 LMB720898:LMB721053 LVX720898:LVX721053 MFT720898:MFT721053 MPP720898:MPP721053 MZL720898:MZL721053 NJH720898:NJH721053 NTD720898:NTD721053 OCZ720898:OCZ721053 OMV720898:OMV721053 OWR720898:OWR721053 PGN720898:PGN721053 PQJ720898:PQJ721053 QAF720898:QAF721053 QKB720898:QKB721053 QTX720898:QTX721053 RDT720898:RDT721053 RNP720898:RNP721053 RXL720898:RXL721053 SHH720898:SHH721053 SRD720898:SRD721053 TAZ720898:TAZ721053 TKV720898:TKV721053 TUR720898:TUR721053 UEN720898:UEN721053 UOJ720898:UOJ721053 UYF720898:UYF721053 VIB720898:VIB721053 VRX720898:VRX721053 WBT720898:WBT721053 WLP720898:WLP721053 WVL720898:WVL721053 R786434:R786589 IZ786434:IZ786589 SV786434:SV786589 ACR786434:ACR786589 AMN786434:AMN786589 AWJ786434:AWJ786589 BGF786434:BGF786589 BQB786434:BQB786589 BZX786434:BZX786589 CJT786434:CJT786589 CTP786434:CTP786589 DDL786434:DDL786589 DNH786434:DNH786589 DXD786434:DXD786589 EGZ786434:EGZ786589 EQV786434:EQV786589 FAR786434:FAR786589 FKN786434:FKN786589 FUJ786434:FUJ786589 GEF786434:GEF786589 GOB786434:GOB786589 GXX786434:GXX786589 HHT786434:HHT786589 HRP786434:HRP786589 IBL786434:IBL786589 ILH786434:ILH786589 IVD786434:IVD786589 JEZ786434:JEZ786589 JOV786434:JOV786589 JYR786434:JYR786589 KIN786434:KIN786589 KSJ786434:KSJ786589 LCF786434:LCF786589 LMB786434:LMB786589 LVX786434:LVX786589 MFT786434:MFT786589 MPP786434:MPP786589 MZL786434:MZL786589 NJH786434:NJH786589 NTD786434:NTD786589 OCZ786434:OCZ786589 OMV786434:OMV786589 OWR786434:OWR786589 PGN786434:PGN786589 PQJ786434:PQJ786589 QAF786434:QAF786589 QKB786434:QKB786589 QTX786434:QTX786589 RDT786434:RDT786589 RNP786434:RNP786589 RXL786434:RXL786589 SHH786434:SHH786589 SRD786434:SRD786589 TAZ786434:TAZ786589 TKV786434:TKV786589 TUR786434:TUR786589 UEN786434:UEN786589 UOJ786434:UOJ786589 UYF786434:UYF786589 VIB786434:VIB786589 VRX786434:VRX786589 WBT786434:WBT786589 WLP786434:WLP786589 WVL786434:WVL786589 R851970:R852125 IZ851970:IZ852125 SV851970:SV852125 ACR851970:ACR852125 AMN851970:AMN852125 AWJ851970:AWJ852125 BGF851970:BGF852125 BQB851970:BQB852125 BZX851970:BZX852125 CJT851970:CJT852125 CTP851970:CTP852125 DDL851970:DDL852125 DNH851970:DNH852125 DXD851970:DXD852125 EGZ851970:EGZ852125 EQV851970:EQV852125 FAR851970:FAR852125 FKN851970:FKN852125 FUJ851970:FUJ852125 GEF851970:GEF852125 GOB851970:GOB852125 GXX851970:GXX852125 HHT851970:HHT852125 HRP851970:HRP852125 IBL851970:IBL852125 ILH851970:ILH852125 IVD851970:IVD852125 JEZ851970:JEZ852125 JOV851970:JOV852125 JYR851970:JYR852125 KIN851970:KIN852125 KSJ851970:KSJ852125 LCF851970:LCF852125 LMB851970:LMB852125 LVX851970:LVX852125 MFT851970:MFT852125 MPP851970:MPP852125 MZL851970:MZL852125 NJH851970:NJH852125 NTD851970:NTD852125 OCZ851970:OCZ852125 OMV851970:OMV852125 OWR851970:OWR852125 PGN851970:PGN852125 PQJ851970:PQJ852125 QAF851970:QAF852125 QKB851970:QKB852125 QTX851970:QTX852125 RDT851970:RDT852125 RNP851970:RNP852125 RXL851970:RXL852125 SHH851970:SHH852125 SRD851970:SRD852125 TAZ851970:TAZ852125 TKV851970:TKV852125 TUR851970:TUR852125 UEN851970:UEN852125 UOJ851970:UOJ852125 UYF851970:UYF852125 VIB851970:VIB852125 VRX851970:VRX852125 WBT851970:WBT852125 WLP851970:WLP852125 WVL851970:WVL852125 R917506:R917661 IZ917506:IZ917661 SV917506:SV917661 ACR917506:ACR917661 AMN917506:AMN917661 AWJ917506:AWJ917661 BGF917506:BGF917661 BQB917506:BQB917661 BZX917506:BZX917661 CJT917506:CJT917661 CTP917506:CTP917661 DDL917506:DDL917661 DNH917506:DNH917661 DXD917506:DXD917661 EGZ917506:EGZ917661 EQV917506:EQV917661 FAR917506:FAR917661 FKN917506:FKN917661 FUJ917506:FUJ917661 GEF917506:GEF917661 GOB917506:GOB917661 GXX917506:GXX917661 HHT917506:HHT917661 HRP917506:HRP917661 IBL917506:IBL917661 ILH917506:ILH917661 IVD917506:IVD917661 JEZ917506:JEZ917661 JOV917506:JOV917661 JYR917506:JYR917661 KIN917506:KIN917661 KSJ917506:KSJ917661 LCF917506:LCF917661 LMB917506:LMB917661 LVX917506:LVX917661 MFT917506:MFT917661 MPP917506:MPP917661 MZL917506:MZL917661 NJH917506:NJH917661 NTD917506:NTD917661 OCZ917506:OCZ917661 OMV917506:OMV917661 OWR917506:OWR917661 PGN917506:PGN917661 PQJ917506:PQJ917661 QAF917506:QAF917661 QKB917506:QKB917661 QTX917506:QTX917661 RDT917506:RDT917661 RNP917506:RNP917661 RXL917506:RXL917661 SHH917506:SHH917661 SRD917506:SRD917661 TAZ917506:TAZ917661 TKV917506:TKV917661 TUR917506:TUR917661 UEN917506:UEN917661 UOJ917506:UOJ917661 UYF917506:UYF917661 VIB917506:VIB917661 VRX917506:VRX917661 WBT917506:WBT917661 WLP917506:WLP917661 WVL917506:WVL917661 R983042:R983197 IZ983042:IZ983197 SV983042:SV983197 ACR983042:ACR983197 AMN983042:AMN983197 AWJ983042:AWJ983197 BGF983042:BGF983197 BQB983042:BQB983197 BZX983042:BZX983197 CJT983042:CJT983197 CTP983042:CTP983197 DDL983042:DDL983197 DNH983042:DNH983197 DXD983042:DXD983197 EGZ983042:EGZ983197 EQV983042:EQV983197 FAR983042:FAR983197 FKN983042:FKN983197 FUJ983042:FUJ983197 GEF983042:GEF983197 GOB983042:GOB983197 GXX983042:GXX983197 HHT983042:HHT983197 HRP983042:HRP983197 IBL983042:IBL983197 ILH983042:ILH983197 IVD983042:IVD983197 JEZ983042:JEZ983197 JOV983042:JOV983197 JYR983042:JYR983197 KIN983042:KIN983197 KSJ983042:KSJ983197 LCF983042:LCF983197 LMB983042:LMB983197 LVX983042:LVX983197 MFT983042:MFT983197 MPP983042:MPP983197 MZL983042:MZL983197 NJH983042:NJH983197 NTD983042:NTD983197 OCZ983042:OCZ983197 OMV983042:OMV983197 OWR983042:OWR983197 PGN983042:PGN983197 PQJ983042:PQJ983197 QAF983042:QAF983197 QKB983042:QKB983197 QTX983042:QTX983197 RDT983042:RDT983197 RNP983042:RNP983197 RXL983042:RXL983197 SHH983042:SHH983197 SRD983042:SRD983197 TAZ983042:TAZ983197 TKV983042:TKV983197 TUR983042:TUR983197 UEN983042:UEN983197 UOJ983042:UOJ983197 UYF983042:UYF983197 VIB983042:VIB983197 VRX983042:VRX983197 WBT983042:WBT983197 WLP983042:WLP983197 WVL983042:WVL983197" xr:uid="{21AD8818-464E-4E99-B9E3-13D3E3C3AE1E}">
      <formula1>0</formula1>
      <formula2>0</formula2>
    </dataValidation>
  </dataValidations>
  <pageMargins left="0.511811024" right="0.511811024" top="0.78740157499999996" bottom="0.78740157499999996" header="0.31496062000000002" footer="0.31496062000000002"/>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A7CB2-B414-4324-AC33-1685AB1940B5}">
  <sheetPr>
    <pageSetUpPr fitToPage="1"/>
  </sheetPr>
  <dimension ref="A1:S90"/>
  <sheetViews>
    <sheetView topLeftCell="H71" workbookViewId="0">
      <selection activeCell="J1" sqref="J1:S90"/>
    </sheetView>
  </sheetViews>
  <sheetFormatPr defaultRowHeight="15" x14ac:dyDescent="0.25"/>
  <cols>
    <col min="1" max="4" width="5.7109375" style="82" hidden="1" customWidth="1"/>
    <col min="5" max="5" width="11.28515625" style="82" hidden="1" customWidth="1"/>
    <col min="6" max="6" width="11.42578125" style="82" hidden="1" customWidth="1"/>
    <col min="7" max="7" width="11.85546875" style="82" hidden="1" customWidth="1"/>
    <col min="8" max="8" width="10.7109375" customWidth="1"/>
    <col min="9" max="9" width="3.7109375" customWidth="1"/>
    <col min="10" max="15" width="10.7109375" style="82" customWidth="1"/>
    <col min="16" max="16" width="12.85546875" style="82" customWidth="1"/>
    <col min="17" max="19" width="10.7109375" style="82" customWidth="1"/>
    <col min="250" max="256" width="0" hidden="1" customWidth="1"/>
    <col min="257" max="257" width="10.7109375" customWidth="1"/>
    <col min="258" max="258" width="3.7109375" customWidth="1"/>
    <col min="259" max="264" width="10.7109375" customWidth="1"/>
    <col min="265" max="265" width="12.85546875" customWidth="1"/>
    <col min="266" max="268" width="10.7109375" customWidth="1"/>
    <col min="506" max="512" width="0" hidden="1" customWidth="1"/>
    <col min="513" max="513" width="10.7109375" customWidth="1"/>
    <col min="514" max="514" width="3.7109375" customWidth="1"/>
    <col min="515" max="520" width="10.7109375" customWidth="1"/>
    <col min="521" max="521" width="12.85546875" customWidth="1"/>
    <col min="522" max="524" width="10.7109375" customWidth="1"/>
    <col min="762" max="768" width="0" hidden="1" customWidth="1"/>
    <col min="769" max="769" width="10.7109375" customWidth="1"/>
    <col min="770" max="770" width="3.7109375" customWidth="1"/>
    <col min="771" max="776" width="10.7109375" customWidth="1"/>
    <col min="777" max="777" width="12.85546875" customWidth="1"/>
    <col min="778" max="780" width="10.7109375" customWidth="1"/>
    <col min="1018" max="1024" width="0" hidden="1" customWidth="1"/>
    <col min="1025" max="1025" width="10.7109375" customWidth="1"/>
    <col min="1026" max="1026" width="3.7109375" customWidth="1"/>
    <col min="1027" max="1032" width="10.7109375" customWidth="1"/>
    <col min="1033" max="1033" width="12.85546875" customWidth="1"/>
    <col min="1034" max="1036" width="10.7109375" customWidth="1"/>
    <col min="1274" max="1280" width="0" hidden="1" customWidth="1"/>
    <col min="1281" max="1281" width="10.7109375" customWidth="1"/>
    <col min="1282" max="1282" width="3.7109375" customWidth="1"/>
    <col min="1283" max="1288" width="10.7109375" customWidth="1"/>
    <col min="1289" max="1289" width="12.85546875" customWidth="1"/>
    <col min="1290" max="1292" width="10.7109375" customWidth="1"/>
    <col min="1530" max="1536" width="0" hidden="1" customWidth="1"/>
    <col min="1537" max="1537" width="10.7109375" customWidth="1"/>
    <col min="1538" max="1538" width="3.7109375" customWidth="1"/>
    <col min="1539" max="1544" width="10.7109375" customWidth="1"/>
    <col min="1545" max="1545" width="12.85546875" customWidth="1"/>
    <col min="1546" max="1548" width="10.7109375" customWidth="1"/>
    <col min="1786" max="1792" width="0" hidden="1" customWidth="1"/>
    <col min="1793" max="1793" width="10.7109375" customWidth="1"/>
    <col min="1794" max="1794" width="3.7109375" customWidth="1"/>
    <col min="1795" max="1800" width="10.7109375" customWidth="1"/>
    <col min="1801" max="1801" width="12.85546875" customWidth="1"/>
    <col min="1802" max="1804" width="10.7109375" customWidth="1"/>
    <col min="2042" max="2048" width="0" hidden="1" customWidth="1"/>
    <col min="2049" max="2049" width="10.7109375" customWidth="1"/>
    <col min="2050" max="2050" width="3.7109375" customWidth="1"/>
    <col min="2051" max="2056" width="10.7109375" customWidth="1"/>
    <col min="2057" max="2057" width="12.85546875" customWidth="1"/>
    <col min="2058" max="2060" width="10.7109375" customWidth="1"/>
    <col min="2298" max="2304" width="0" hidden="1" customWidth="1"/>
    <col min="2305" max="2305" width="10.7109375" customWidth="1"/>
    <col min="2306" max="2306" width="3.7109375" customWidth="1"/>
    <col min="2307" max="2312" width="10.7109375" customWidth="1"/>
    <col min="2313" max="2313" width="12.85546875" customWidth="1"/>
    <col min="2314" max="2316" width="10.7109375" customWidth="1"/>
    <col min="2554" max="2560" width="0" hidden="1" customWidth="1"/>
    <col min="2561" max="2561" width="10.7109375" customWidth="1"/>
    <col min="2562" max="2562" width="3.7109375" customWidth="1"/>
    <col min="2563" max="2568" width="10.7109375" customWidth="1"/>
    <col min="2569" max="2569" width="12.85546875" customWidth="1"/>
    <col min="2570" max="2572" width="10.7109375" customWidth="1"/>
    <col min="2810" max="2816" width="0" hidden="1" customWidth="1"/>
    <col min="2817" max="2817" width="10.7109375" customWidth="1"/>
    <col min="2818" max="2818" width="3.7109375" customWidth="1"/>
    <col min="2819" max="2824" width="10.7109375" customWidth="1"/>
    <col min="2825" max="2825" width="12.85546875" customWidth="1"/>
    <col min="2826" max="2828" width="10.7109375" customWidth="1"/>
    <col min="3066" max="3072" width="0" hidden="1" customWidth="1"/>
    <col min="3073" max="3073" width="10.7109375" customWidth="1"/>
    <col min="3074" max="3074" width="3.7109375" customWidth="1"/>
    <col min="3075" max="3080" width="10.7109375" customWidth="1"/>
    <col min="3081" max="3081" width="12.85546875" customWidth="1"/>
    <col min="3082" max="3084" width="10.7109375" customWidth="1"/>
    <col min="3322" max="3328" width="0" hidden="1" customWidth="1"/>
    <col min="3329" max="3329" width="10.7109375" customWidth="1"/>
    <col min="3330" max="3330" width="3.7109375" customWidth="1"/>
    <col min="3331" max="3336" width="10.7109375" customWidth="1"/>
    <col min="3337" max="3337" width="12.85546875" customWidth="1"/>
    <col min="3338" max="3340" width="10.7109375" customWidth="1"/>
    <col min="3578" max="3584" width="0" hidden="1" customWidth="1"/>
    <col min="3585" max="3585" width="10.7109375" customWidth="1"/>
    <col min="3586" max="3586" width="3.7109375" customWidth="1"/>
    <col min="3587" max="3592" width="10.7109375" customWidth="1"/>
    <col min="3593" max="3593" width="12.85546875" customWidth="1"/>
    <col min="3594" max="3596" width="10.7109375" customWidth="1"/>
    <col min="3834" max="3840" width="0" hidden="1" customWidth="1"/>
    <col min="3841" max="3841" width="10.7109375" customWidth="1"/>
    <col min="3842" max="3842" width="3.7109375" customWidth="1"/>
    <col min="3843" max="3848" width="10.7109375" customWidth="1"/>
    <col min="3849" max="3849" width="12.85546875" customWidth="1"/>
    <col min="3850" max="3852" width="10.7109375" customWidth="1"/>
    <col min="4090" max="4096" width="0" hidden="1" customWidth="1"/>
    <col min="4097" max="4097" width="10.7109375" customWidth="1"/>
    <col min="4098" max="4098" width="3.7109375" customWidth="1"/>
    <col min="4099" max="4104" width="10.7109375" customWidth="1"/>
    <col min="4105" max="4105" width="12.85546875" customWidth="1"/>
    <col min="4106" max="4108" width="10.7109375" customWidth="1"/>
    <col min="4346" max="4352" width="0" hidden="1" customWidth="1"/>
    <col min="4353" max="4353" width="10.7109375" customWidth="1"/>
    <col min="4354" max="4354" width="3.7109375" customWidth="1"/>
    <col min="4355" max="4360" width="10.7109375" customWidth="1"/>
    <col min="4361" max="4361" width="12.85546875" customWidth="1"/>
    <col min="4362" max="4364" width="10.7109375" customWidth="1"/>
    <col min="4602" max="4608" width="0" hidden="1" customWidth="1"/>
    <col min="4609" max="4609" width="10.7109375" customWidth="1"/>
    <col min="4610" max="4610" width="3.7109375" customWidth="1"/>
    <col min="4611" max="4616" width="10.7109375" customWidth="1"/>
    <col min="4617" max="4617" width="12.85546875" customWidth="1"/>
    <col min="4618" max="4620" width="10.7109375" customWidth="1"/>
    <col min="4858" max="4864" width="0" hidden="1" customWidth="1"/>
    <col min="4865" max="4865" width="10.7109375" customWidth="1"/>
    <col min="4866" max="4866" width="3.7109375" customWidth="1"/>
    <col min="4867" max="4872" width="10.7109375" customWidth="1"/>
    <col min="4873" max="4873" width="12.85546875" customWidth="1"/>
    <col min="4874" max="4876" width="10.7109375" customWidth="1"/>
    <col min="5114" max="5120" width="0" hidden="1" customWidth="1"/>
    <col min="5121" max="5121" width="10.7109375" customWidth="1"/>
    <col min="5122" max="5122" width="3.7109375" customWidth="1"/>
    <col min="5123" max="5128" width="10.7109375" customWidth="1"/>
    <col min="5129" max="5129" width="12.85546875" customWidth="1"/>
    <col min="5130" max="5132" width="10.7109375" customWidth="1"/>
    <col min="5370" max="5376" width="0" hidden="1" customWidth="1"/>
    <col min="5377" max="5377" width="10.7109375" customWidth="1"/>
    <col min="5378" max="5378" width="3.7109375" customWidth="1"/>
    <col min="5379" max="5384" width="10.7109375" customWidth="1"/>
    <col min="5385" max="5385" width="12.85546875" customWidth="1"/>
    <col min="5386" max="5388" width="10.7109375" customWidth="1"/>
    <col min="5626" max="5632" width="0" hidden="1" customWidth="1"/>
    <col min="5633" max="5633" width="10.7109375" customWidth="1"/>
    <col min="5634" max="5634" width="3.7109375" customWidth="1"/>
    <col min="5635" max="5640" width="10.7109375" customWidth="1"/>
    <col min="5641" max="5641" width="12.85546875" customWidth="1"/>
    <col min="5642" max="5644" width="10.7109375" customWidth="1"/>
    <col min="5882" max="5888" width="0" hidden="1" customWidth="1"/>
    <col min="5889" max="5889" width="10.7109375" customWidth="1"/>
    <col min="5890" max="5890" width="3.7109375" customWidth="1"/>
    <col min="5891" max="5896" width="10.7109375" customWidth="1"/>
    <col min="5897" max="5897" width="12.85546875" customWidth="1"/>
    <col min="5898" max="5900" width="10.7109375" customWidth="1"/>
    <col min="6138" max="6144" width="0" hidden="1" customWidth="1"/>
    <col min="6145" max="6145" width="10.7109375" customWidth="1"/>
    <col min="6146" max="6146" width="3.7109375" customWidth="1"/>
    <col min="6147" max="6152" width="10.7109375" customWidth="1"/>
    <col min="6153" max="6153" width="12.85546875" customWidth="1"/>
    <col min="6154" max="6156" width="10.7109375" customWidth="1"/>
    <col min="6394" max="6400" width="0" hidden="1" customWidth="1"/>
    <col min="6401" max="6401" width="10.7109375" customWidth="1"/>
    <col min="6402" max="6402" width="3.7109375" customWidth="1"/>
    <col min="6403" max="6408" width="10.7109375" customWidth="1"/>
    <col min="6409" max="6409" width="12.85546875" customWidth="1"/>
    <col min="6410" max="6412" width="10.7109375" customWidth="1"/>
    <col min="6650" max="6656" width="0" hidden="1" customWidth="1"/>
    <col min="6657" max="6657" width="10.7109375" customWidth="1"/>
    <col min="6658" max="6658" width="3.7109375" customWidth="1"/>
    <col min="6659" max="6664" width="10.7109375" customWidth="1"/>
    <col min="6665" max="6665" width="12.85546875" customWidth="1"/>
    <col min="6666" max="6668" width="10.7109375" customWidth="1"/>
    <col min="6906" max="6912" width="0" hidden="1" customWidth="1"/>
    <col min="6913" max="6913" width="10.7109375" customWidth="1"/>
    <col min="6914" max="6914" width="3.7109375" customWidth="1"/>
    <col min="6915" max="6920" width="10.7109375" customWidth="1"/>
    <col min="6921" max="6921" width="12.85546875" customWidth="1"/>
    <col min="6922" max="6924" width="10.7109375" customWidth="1"/>
    <col min="7162" max="7168" width="0" hidden="1" customWidth="1"/>
    <col min="7169" max="7169" width="10.7109375" customWidth="1"/>
    <col min="7170" max="7170" width="3.7109375" customWidth="1"/>
    <col min="7171" max="7176" width="10.7109375" customWidth="1"/>
    <col min="7177" max="7177" width="12.85546875" customWidth="1"/>
    <col min="7178" max="7180" width="10.7109375" customWidth="1"/>
    <col min="7418" max="7424" width="0" hidden="1" customWidth="1"/>
    <col min="7425" max="7425" width="10.7109375" customWidth="1"/>
    <col min="7426" max="7426" width="3.7109375" customWidth="1"/>
    <col min="7427" max="7432" width="10.7109375" customWidth="1"/>
    <col min="7433" max="7433" width="12.85546875" customWidth="1"/>
    <col min="7434" max="7436" width="10.7109375" customWidth="1"/>
    <col min="7674" max="7680" width="0" hidden="1" customWidth="1"/>
    <col min="7681" max="7681" width="10.7109375" customWidth="1"/>
    <col min="7682" max="7682" width="3.7109375" customWidth="1"/>
    <col min="7683" max="7688" width="10.7109375" customWidth="1"/>
    <col min="7689" max="7689" width="12.85546875" customWidth="1"/>
    <col min="7690" max="7692" width="10.7109375" customWidth="1"/>
    <col min="7930" max="7936" width="0" hidden="1" customWidth="1"/>
    <col min="7937" max="7937" width="10.7109375" customWidth="1"/>
    <col min="7938" max="7938" width="3.7109375" customWidth="1"/>
    <col min="7939" max="7944" width="10.7109375" customWidth="1"/>
    <col min="7945" max="7945" width="12.85546875" customWidth="1"/>
    <col min="7946" max="7948" width="10.7109375" customWidth="1"/>
    <col min="8186" max="8192" width="0" hidden="1" customWidth="1"/>
    <col min="8193" max="8193" width="10.7109375" customWidth="1"/>
    <col min="8194" max="8194" width="3.7109375" customWidth="1"/>
    <col min="8195" max="8200" width="10.7109375" customWidth="1"/>
    <col min="8201" max="8201" width="12.85546875" customWidth="1"/>
    <col min="8202" max="8204" width="10.7109375" customWidth="1"/>
    <col min="8442" max="8448" width="0" hidden="1" customWidth="1"/>
    <col min="8449" max="8449" width="10.7109375" customWidth="1"/>
    <col min="8450" max="8450" width="3.7109375" customWidth="1"/>
    <col min="8451" max="8456" width="10.7109375" customWidth="1"/>
    <col min="8457" max="8457" width="12.85546875" customWidth="1"/>
    <col min="8458" max="8460" width="10.7109375" customWidth="1"/>
    <col min="8698" max="8704" width="0" hidden="1" customWidth="1"/>
    <col min="8705" max="8705" width="10.7109375" customWidth="1"/>
    <col min="8706" max="8706" width="3.7109375" customWidth="1"/>
    <col min="8707" max="8712" width="10.7109375" customWidth="1"/>
    <col min="8713" max="8713" width="12.85546875" customWidth="1"/>
    <col min="8714" max="8716" width="10.7109375" customWidth="1"/>
    <col min="8954" max="8960" width="0" hidden="1" customWidth="1"/>
    <col min="8961" max="8961" width="10.7109375" customWidth="1"/>
    <col min="8962" max="8962" width="3.7109375" customWidth="1"/>
    <col min="8963" max="8968" width="10.7109375" customWidth="1"/>
    <col min="8969" max="8969" width="12.85546875" customWidth="1"/>
    <col min="8970" max="8972" width="10.7109375" customWidth="1"/>
    <col min="9210" max="9216" width="0" hidden="1" customWidth="1"/>
    <col min="9217" max="9217" width="10.7109375" customWidth="1"/>
    <col min="9218" max="9218" width="3.7109375" customWidth="1"/>
    <col min="9219" max="9224" width="10.7109375" customWidth="1"/>
    <col min="9225" max="9225" width="12.85546875" customWidth="1"/>
    <col min="9226" max="9228" width="10.7109375" customWidth="1"/>
    <col min="9466" max="9472" width="0" hidden="1" customWidth="1"/>
    <col min="9473" max="9473" width="10.7109375" customWidth="1"/>
    <col min="9474" max="9474" width="3.7109375" customWidth="1"/>
    <col min="9475" max="9480" width="10.7109375" customWidth="1"/>
    <col min="9481" max="9481" width="12.85546875" customWidth="1"/>
    <col min="9482" max="9484" width="10.7109375" customWidth="1"/>
    <col min="9722" max="9728" width="0" hidden="1" customWidth="1"/>
    <col min="9729" max="9729" width="10.7109375" customWidth="1"/>
    <col min="9730" max="9730" width="3.7109375" customWidth="1"/>
    <col min="9731" max="9736" width="10.7109375" customWidth="1"/>
    <col min="9737" max="9737" width="12.85546875" customWidth="1"/>
    <col min="9738" max="9740" width="10.7109375" customWidth="1"/>
    <col min="9978" max="9984" width="0" hidden="1" customWidth="1"/>
    <col min="9985" max="9985" width="10.7109375" customWidth="1"/>
    <col min="9986" max="9986" width="3.7109375" customWidth="1"/>
    <col min="9987" max="9992" width="10.7109375" customWidth="1"/>
    <col min="9993" max="9993" width="12.85546875" customWidth="1"/>
    <col min="9994" max="9996" width="10.7109375" customWidth="1"/>
    <col min="10234" max="10240" width="0" hidden="1" customWidth="1"/>
    <col min="10241" max="10241" width="10.7109375" customWidth="1"/>
    <col min="10242" max="10242" width="3.7109375" customWidth="1"/>
    <col min="10243" max="10248" width="10.7109375" customWidth="1"/>
    <col min="10249" max="10249" width="12.85546875" customWidth="1"/>
    <col min="10250" max="10252" width="10.7109375" customWidth="1"/>
    <col min="10490" max="10496" width="0" hidden="1" customWidth="1"/>
    <col min="10497" max="10497" width="10.7109375" customWidth="1"/>
    <col min="10498" max="10498" width="3.7109375" customWidth="1"/>
    <col min="10499" max="10504" width="10.7109375" customWidth="1"/>
    <col min="10505" max="10505" width="12.85546875" customWidth="1"/>
    <col min="10506" max="10508" width="10.7109375" customWidth="1"/>
    <col min="10746" max="10752" width="0" hidden="1" customWidth="1"/>
    <col min="10753" max="10753" width="10.7109375" customWidth="1"/>
    <col min="10754" max="10754" width="3.7109375" customWidth="1"/>
    <col min="10755" max="10760" width="10.7109375" customWidth="1"/>
    <col min="10761" max="10761" width="12.85546875" customWidth="1"/>
    <col min="10762" max="10764" width="10.7109375" customWidth="1"/>
    <col min="11002" max="11008" width="0" hidden="1" customWidth="1"/>
    <col min="11009" max="11009" width="10.7109375" customWidth="1"/>
    <col min="11010" max="11010" width="3.7109375" customWidth="1"/>
    <col min="11011" max="11016" width="10.7109375" customWidth="1"/>
    <col min="11017" max="11017" width="12.85546875" customWidth="1"/>
    <col min="11018" max="11020" width="10.7109375" customWidth="1"/>
    <col min="11258" max="11264" width="0" hidden="1" customWidth="1"/>
    <col min="11265" max="11265" width="10.7109375" customWidth="1"/>
    <col min="11266" max="11266" width="3.7109375" customWidth="1"/>
    <col min="11267" max="11272" width="10.7109375" customWidth="1"/>
    <col min="11273" max="11273" width="12.85546875" customWidth="1"/>
    <col min="11274" max="11276" width="10.7109375" customWidth="1"/>
    <col min="11514" max="11520" width="0" hidden="1" customWidth="1"/>
    <col min="11521" max="11521" width="10.7109375" customWidth="1"/>
    <col min="11522" max="11522" width="3.7109375" customWidth="1"/>
    <col min="11523" max="11528" width="10.7109375" customWidth="1"/>
    <col min="11529" max="11529" width="12.85546875" customWidth="1"/>
    <col min="11530" max="11532" width="10.7109375" customWidth="1"/>
    <col min="11770" max="11776" width="0" hidden="1" customWidth="1"/>
    <col min="11777" max="11777" width="10.7109375" customWidth="1"/>
    <col min="11778" max="11778" width="3.7109375" customWidth="1"/>
    <col min="11779" max="11784" width="10.7109375" customWidth="1"/>
    <col min="11785" max="11785" width="12.85546875" customWidth="1"/>
    <col min="11786" max="11788" width="10.7109375" customWidth="1"/>
    <col min="12026" max="12032" width="0" hidden="1" customWidth="1"/>
    <col min="12033" max="12033" width="10.7109375" customWidth="1"/>
    <col min="12034" max="12034" width="3.7109375" customWidth="1"/>
    <col min="12035" max="12040" width="10.7109375" customWidth="1"/>
    <col min="12041" max="12041" width="12.85546875" customWidth="1"/>
    <col min="12042" max="12044" width="10.7109375" customWidth="1"/>
    <col min="12282" max="12288" width="0" hidden="1" customWidth="1"/>
    <col min="12289" max="12289" width="10.7109375" customWidth="1"/>
    <col min="12290" max="12290" width="3.7109375" customWidth="1"/>
    <col min="12291" max="12296" width="10.7109375" customWidth="1"/>
    <col min="12297" max="12297" width="12.85546875" customWidth="1"/>
    <col min="12298" max="12300" width="10.7109375" customWidth="1"/>
    <col min="12538" max="12544" width="0" hidden="1" customWidth="1"/>
    <col min="12545" max="12545" width="10.7109375" customWidth="1"/>
    <col min="12546" max="12546" width="3.7109375" customWidth="1"/>
    <col min="12547" max="12552" width="10.7109375" customWidth="1"/>
    <col min="12553" max="12553" width="12.85546875" customWidth="1"/>
    <col min="12554" max="12556" width="10.7109375" customWidth="1"/>
    <col min="12794" max="12800" width="0" hidden="1" customWidth="1"/>
    <col min="12801" max="12801" width="10.7109375" customWidth="1"/>
    <col min="12802" max="12802" width="3.7109375" customWidth="1"/>
    <col min="12803" max="12808" width="10.7109375" customWidth="1"/>
    <col min="12809" max="12809" width="12.85546875" customWidth="1"/>
    <col min="12810" max="12812" width="10.7109375" customWidth="1"/>
    <col min="13050" max="13056" width="0" hidden="1" customWidth="1"/>
    <col min="13057" max="13057" width="10.7109375" customWidth="1"/>
    <col min="13058" max="13058" width="3.7109375" customWidth="1"/>
    <col min="13059" max="13064" width="10.7109375" customWidth="1"/>
    <col min="13065" max="13065" width="12.85546875" customWidth="1"/>
    <col min="13066" max="13068" width="10.7109375" customWidth="1"/>
    <col min="13306" max="13312" width="0" hidden="1" customWidth="1"/>
    <col min="13313" max="13313" width="10.7109375" customWidth="1"/>
    <col min="13314" max="13314" width="3.7109375" customWidth="1"/>
    <col min="13315" max="13320" width="10.7109375" customWidth="1"/>
    <col min="13321" max="13321" width="12.85546875" customWidth="1"/>
    <col min="13322" max="13324" width="10.7109375" customWidth="1"/>
    <col min="13562" max="13568" width="0" hidden="1" customWidth="1"/>
    <col min="13569" max="13569" width="10.7109375" customWidth="1"/>
    <col min="13570" max="13570" width="3.7109375" customWidth="1"/>
    <col min="13571" max="13576" width="10.7109375" customWidth="1"/>
    <col min="13577" max="13577" width="12.85546875" customWidth="1"/>
    <col min="13578" max="13580" width="10.7109375" customWidth="1"/>
    <col min="13818" max="13824" width="0" hidden="1" customWidth="1"/>
    <col min="13825" max="13825" width="10.7109375" customWidth="1"/>
    <col min="13826" max="13826" width="3.7109375" customWidth="1"/>
    <col min="13827" max="13832" width="10.7109375" customWidth="1"/>
    <col min="13833" max="13833" width="12.85546875" customWidth="1"/>
    <col min="13834" max="13836" width="10.7109375" customWidth="1"/>
    <col min="14074" max="14080" width="0" hidden="1" customWidth="1"/>
    <col min="14081" max="14081" width="10.7109375" customWidth="1"/>
    <col min="14082" max="14082" width="3.7109375" customWidth="1"/>
    <col min="14083" max="14088" width="10.7109375" customWidth="1"/>
    <col min="14089" max="14089" width="12.85546875" customWidth="1"/>
    <col min="14090" max="14092" width="10.7109375" customWidth="1"/>
    <col min="14330" max="14336" width="0" hidden="1" customWidth="1"/>
    <col min="14337" max="14337" width="10.7109375" customWidth="1"/>
    <col min="14338" max="14338" width="3.7109375" customWidth="1"/>
    <col min="14339" max="14344" width="10.7109375" customWidth="1"/>
    <col min="14345" max="14345" width="12.85546875" customWidth="1"/>
    <col min="14346" max="14348" width="10.7109375" customWidth="1"/>
    <col min="14586" max="14592" width="0" hidden="1" customWidth="1"/>
    <col min="14593" max="14593" width="10.7109375" customWidth="1"/>
    <col min="14594" max="14594" width="3.7109375" customWidth="1"/>
    <col min="14595" max="14600" width="10.7109375" customWidth="1"/>
    <col min="14601" max="14601" width="12.85546875" customWidth="1"/>
    <col min="14602" max="14604" width="10.7109375" customWidth="1"/>
    <col min="14842" max="14848" width="0" hidden="1" customWidth="1"/>
    <col min="14849" max="14849" width="10.7109375" customWidth="1"/>
    <col min="14850" max="14850" width="3.7109375" customWidth="1"/>
    <col min="14851" max="14856" width="10.7109375" customWidth="1"/>
    <col min="14857" max="14857" width="12.85546875" customWidth="1"/>
    <col min="14858" max="14860" width="10.7109375" customWidth="1"/>
    <col min="15098" max="15104" width="0" hidden="1" customWidth="1"/>
    <col min="15105" max="15105" width="10.7109375" customWidth="1"/>
    <col min="15106" max="15106" width="3.7109375" customWidth="1"/>
    <col min="15107" max="15112" width="10.7109375" customWidth="1"/>
    <col min="15113" max="15113" width="12.85546875" customWidth="1"/>
    <col min="15114" max="15116" width="10.7109375" customWidth="1"/>
    <col min="15354" max="15360" width="0" hidden="1" customWidth="1"/>
    <col min="15361" max="15361" width="10.7109375" customWidth="1"/>
    <col min="15362" max="15362" width="3.7109375" customWidth="1"/>
    <col min="15363" max="15368" width="10.7109375" customWidth="1"/>
    <col min="15369" max="15369" width="12.85546875" customWidth="1"/>
    <col min="15370" max="15372" width="10.7109375" customWidth="1"/>
    <col min="15610" max="15616" width="0" hidden="1" customWidth="1"/>
    <col min="15617" max="15617" width="10.7109375" customWidth="1"/>
    <col min="15618" max="15618" width="3.7109375" customWidth="1"/>
    <col min="15619" max="15624" width="10.7109375" customWidth="1"/>
    <col min="15625" max="15625" width="12.85546875" customWidth="1"/>
    <col min="15626" max="15628" width="10.7109375" customWidth="1"/>
    <col min="15866" max="15872" width="0" hidden="1" customWidth="1"/>
    <col min="15873" max="15873" width="10.7109375" customWidth="1"/>
    <col min="15874" max="15874" width="3.7109375" customWidth="1"/>
    <col min="15875" max="15880" width="10.7109375" customWidth="1"/>
    <col min="15881" max="15881" width="12.85546875" customWidth="1"/>
    <col min="15882" max="15884" width="10.7109375" customWidth="1"/>
    <col min="16122" max="16128" width="0" hidden="1" customWidth="1"/>
    <col min="16129" max="16129" width="10.7109375" customWidth="1"/>
    <col min="16130" max="16130" width="3.7109375" customWidth="1"/>
    <col min="16131" max="16136" width="10.7109375" customWidth="1"/>
    <col min="16137" max="16137" width="12.85546875" customWidth="1"/>
    <col min="16138" max="16140" width="10.7109375" customWidth="1"/>
  </cols>
  <sheetData>
    <row r="1" spans="1:19" ht="15.75" x14ac:dyDescent="0.25">
      <c r="E1" s="83" t="s">
        <v>401</v>
      </c>
      <c r="F1" s="83" t="s">
        <v>402</v>
      </c>
      <c r="G1" s="83" t="s">
        <v>403</v>
      </c>
      <c r="O1" s="84" t="str">
        <f>"Quadro de Composição do BDI"</f>
        <v>Quadro de Composição do BDI</v>
      </c>
      <c r="R1" s="85" t="s">
        <v>1</v>
      </c>
      <c r="S1" s="85"/>
    </row>
    <row r="2" spans="1:19" x14ac:dyDescent="0.25">
      <c r="A2" s="82" t="s">
        <v>404</v>
      </c>
      <c r="B2" s="86" t="s">
        <v>405</v>
      </c>
      <c r="C2" s="82" t="str">
        <f t="shared" ref="C2:C48" si="0">CONCATENATE(A2,"-",B2)</f>
        <v>Construção e Reforma de Edifícios-AC</v>
      </c>
      <c r="E2" s="87">
        <v>0.03</v>
      </c>
      <c r="F2" s="87">
        <v>0.04</v>
      </c>
      <c r="G2" s="87">
        <v>5.5E-2</v>
      </c>
      <c r="R2" s="88" t="s">
        <v>8</v>
      </c>
      <c r="S2" s="88"/>
    </row>
    <row r="3" spans="1:19" x14ac:dyDescent="0.25">
      <c r="A3" s="82" t="str">
        <f>A2</f>
        <v>Construção e Reforma de Edifícios</v>
      </c>
      <c r="B3" s="86" t="s">
        <v>406</v>
      </c>
      <c r="C3" s="82" t="str">
        <f t="shared" si="0"/>
        <v>Construção e Reforma de Edifícios-SG</v>
      </c>
      <c r="E3" s="87">
        <v>8.0000000000000002E-3</v>
      </c>
      <c r="F3" s="87">
        <v>8.0000000000000002E-3</v>
      </c>
      <c r="G3" s="87">
        <v>0.01</v>
      </c>
    </row>
    <row r="4" spans="1:19" x14ac:dyDescent="0.25">
      <c r="A4" s="82" t="str">
        <f>A3</f>
        <v>Construção e Reforma de Edifícios</v>
      </c>
      <c r="B4" s="86" t="s">
        <v>407</v>
      </c>
      <c r="C4" s="82" t="str">
        <f t="shared" si="0"/>
        <v>Construção e Reforma de Edifícios-R</v>
      </c>
      <c r="E4" s="87">
        <v>9.7000000000000003E-3</v>
      </c>
      <c r="F4" s="87">
        <v>1.2699999999999999E-2</v>
      </c>
      <c r="G4" s="87">
        <v>1.2699999999999999E-2</v>
      </c>
      <c r="J4" s="10" t="s">
        <v>13</v>
      </c>
      <c r="K4" s="10"/>
      <c r="L4" s="10" t="s">
        <v>14</v>
      </c>
      <c r="M4" s="10"/>
      <c r="N4" s="10" t="s">
        <v>15</v>
      </c>
      <c r="O4" s="10"/>
      <c r="P4" s="10"/>
      <c r="Q4" s="10"/>
      <c r="R4" s="10"/>
      <c r="S4" s="10"/>
    </row>
    <row r="5" spans="1:19" ht="12.75" customHeight="1" x14ac:dyDescent="0.25">
      <c r="A5" s="82" t="str">
        <f>A4</f>
        <v>Construção e Reforma de Edifícios</v>
      </c>
      <c r="B5" s="86" t="s">
        <v>408</v>
      </c>
      <c r="C5" s="82" t="str">
        <f t="shared" si="0"/>
        <v>Construção e Reforma de Edifícios-DF</v>
      </c>
      <c r="E5" s="87">
        <v>5.8999999999999999E-3</v>
      </c>
      <c r="F5" s="87">
        <v>1.23E-2</v>
      </c>
      <c r="G5" s="87">
        <v>1.3899999999999999E-2</v>
      </c>
      <c r="J5" s="13" t="str">
        <f>Import.CR</f>
        <v>1090.511-91/2023</v>
      </c>
      <c r="K5" s="13"/>
      <c r="L5" s="13" t="str">
        <f>Import.SICONV</f>
        <v>950141/2023</v>
      </c>
      <c r="M5" s="13"/>
      <c r="N5" s="13" t="str">
        <f>Import.Proponente</f>
        <v>Prefeitura Municipal de Pelotas</v>
      </c>
      <c r="O5" s="13"/>
      <c r="P5" s="13"/>
      <c r="Q5" s="13"/>
      <c r="R5" s="13"/>
      <c r="S5" s="13"/>
    </row>
    <row r="6" spans="1:19" x14ac:dyDescent="0.25">
      <c r="A6" s="82" t="str">
        <f>A5</f>
        <v>Construção e Reforma de Edifícios</v>
      </c>
      <c r="B6" s="86" t="s">
        <v>42</v>
      </c>
      <c r="C6" s="82" t="str">
        <f t="shared" si="0"/>
        <v>Construção e Reforma de Edifícios-L</v>
      </c>
      <c r="E6" s="87">
        <v>6.1600000000000002E-2</v>
      </c>
      <c r="F6" s="87">
        <v>7.400000000000001E-2</v>
      </c>
      <c r="G6" s="87">
        <v>8.9600000000000013E-2</v>
      </c>
      <c r="I6" s="23" t="s">
        <v>20</v>
      </c>
      <c r="J6" s="89"/>
      <c r="K6" s="89"/>
      <c r="L6" s="89"/>
      <c r="M6" s="89"/>
      <c r="N6" s="89"/>
      <c r="O6" s="89"/>
      <c r="P6" s="89"/>
      <c r="Q6" s="89"/>
      <c r="R6" s="89"/>
      <c r="S6" s="89"/>
    </row>
    <row r="7" spans="1:19" ht="25.5" x14ac:dyDescent="0.25">
      <c r="A7" s="82" t="str">
        <f>A6</f>
        <v>Construção e Reforma de Edifícios</v>
      </c>
      <c r="B7" s="90" t="s">
        <v>409</v>
      </c>
      <c r="C7" s="82" t="str">
        <f t="shared" si="0"/>
        <v>Construção e Reforma de Edifícios-BDI PAD</v>
      </c>
      <c r="E7" s="87">
        <v>0.2034</v>
      </c>
      <c r="F7" s="87">
        <v>0.22120000000000001</v>
      </c>
      <c r="G7" s="87">
        <v>0.25</v>
      </c>
      <c r="I7" s="23"/>
      <c r="J7" s="10" t="s">
        <v>410</v>
      </c>
      <c r="K7" s="10"/>
      <c r="L7" s="10"/>
      <c r="M7" s="10"/>
      <c r="N7" s="10"/>
      <c r="O7" s="10"/>
      <c r="P7" s="10"/>
      <c r="Q7" s="10"/>
      <c r="R7" s="10"/>
      <c r="S7" s="10"/>
    </row>
    <row r="8" spans="1:19" x14ac:dyDescent="0.25">
      <c r="A8" s="82" t="s">
        <v>411</v>
      </c>
      <c r="B8" s="86" t="s">
        <v>405</v>
      </c>
      <c r="C8" s="82" t="str">
        <f t="shared" si="0"/>
        <v>Construção de Praças Urbanas, Rodovias, Ferrovias e recapeamento e pavimentação de vias urbanas-AC</v>
      </c>
      <c r="E8" s="87">
        <v>3.7999999999999999E-2</v>
      </c>
      <c r="F8" s="87">
        <v>4.0099999999999997E-2</v>
      </c>
      <c r="G8" s="87">
        <v>4.6699999999999998E-2</v>
      </c>
      <c r="I8" s="23"/>
      <c r="J8" s="91" t="str">
        <f>Import.Apelido&amp;" / "&amp;Import.DescLote</f>
        <v>Theodoro Born - Etapa 2 / Requalificação Estacas 0+160 a 0+460</v>
      </c>
      <c r="K8" s="91"/>
      <c r="L8" s="91"/>
      <c r="M8" s="91"/>
      <c r="N8" s="91"/>
      <c r="O8" s="91"/>
      <c r="P8" s="91"/>
      <c r="Q8" s="91"/>
      <c r="R8" s="91"/>
      <c r="S8" s="91"/>
    </row>
    <row r="9" spans="1:19" x14ac:dyDescent="0.25">
      <c r="A9" s="82" t="s">
        <v>411</v>
      </c>
      <c r="B9" s="86" t="s">
        <v>406</v>
      </c>
      <c r="C9" s="82" t="str">
        <f t="shared" si="0"/>
        <v>Construção de Praças Urbanas, Rodovias, Ferrovias e recapeamento e pavimentação de vias urbanas-SG</v>
      </c>
      <c r="E9" s="87">
        <v>3.2000000000000002E-3</v>
      </c>
      <c r="F9" s="87">
        <v>4.0000000000000001E-3</v>
      </c>
      <c r="G9" s="87">
        <v>7.4000000000000003E-3</v>
      </c>
      <c r="I9" s="23"/>
      <c r="J9" s="89"/>
      <c r="K9" s="89"/>
      <c r="L9" s="89"/>
      <c r="M9" s="89"/>
      <c r="N9" s="89"/>
      <c r="O9" s="89"/>
      <c r="P9" s="89"/>
      <c r="Q9" s="89"/>
      <c r="R9" s="89"/>
      <c r="S9" s="89"/>
    </row>
    <row r="10" spans="1:19" ht="12.75" customHeight="1" x14ac:dyDescent="0.25">
      <c r="A10" s="82" t="s">
        <v>411</v>
      </c>
      <c r="B10" s="86" t="s">
        <v>407</v>
      </c>
      <c r="C10" s="82" t="str">
        <f t="shared" si="0"/>
        <v>Construção de Praças Urbanas, Rodovias, Ferrovias e recapeamento e pavimentação de vias urbanas-R</v>
      </c>
      <c r="E10" s="87">
        <v>5.0000000000000001E-3</v>
      </c>
      <c r="F10" s="87">
        <v>5.6000000000000008E-3</v>
      </c>
      <c r="G10" s="87">
        <v>9.7000000000000003E-3</v>
      </c>
      <c r="I10" s="23"/>
      <c r="J10" s="92" t="s">
        <v>412</v>
      </c>
      <c r="K10" s="92"/>
      <c r="L10" s="92"/>
      <c r="M10" s="92"/>
      <c r="N10" s="92"/>
      <c r="O10" s="92"/>
      <c r="P10" s="92"/>
      <c r="Q10" s="92"/>
      <c r="R10" s="93"/>
      <c r="S10" s="93"/>
    </row>
    <row r="11" spans="1:19" ht="12.75" customHeight="1" x14ac:dyDescent="0.25">
      <c r="A11" s="82" t="s">
        <v>411</v>
      </c>
      <c r="B11" s="86" t="s">
        <v>408</v>
      </c>
      <c r="C11" s="82" t="str">
        <f t="shared" si="0"/>
        <v>Construção de Praças Urbanas, Rodovias, Ferrovias e recapeamento e pavimentação de vias urbanas-DF</v>
      </c>
      <c r="E11" s="87">
        <v>1.0200000000000001E-2</v>
      </c>
      <c r="F11" s="87">
        <v>1.11E-2</v>
      </c>
      <c r="G11" s="87">
        <v>1.21E-2</v>
      </c>
      <c r="I11" s="28" t="s">
        <v>21</v>
      </c>
      <c r="J11" s="94" t="s">
        <v>413</v>
      </c>
      <c r="K11" s="94"/>
      <c r="L11" s="94"/>
      <c r="M11" s="94"/>
      <c r="N11" s="94"/>
      <c r="O11" s="94"/>
      <c r="P11" s="94"/>
      <c r="Q11" s="94"/>
      <c r="R11" s="93"/>
      <c r="S11" s="93"/>
    </row>
    <row r="12" spans="1:19" x14ac:dyDescent="0.25">
      <c r="A12" s="82" t="s">
        <v>411</v>
      </c>
      <c r="B12" s="86" t="s">
        <v>42</v>
      </c>
      <c r="C12" s="82" t="str">
        <f t="shared" si="0"/>
        <v>Construção de Praças Urbanas, Rodovias, Ferrovias e recapeamento e pavimentação de vias urbanas-L</v>
      </c>
      <c r="E12" s="87">
        <v>6.6400000000000001E-2</v>
      </c>
      <c r="F12" s="87">
        <v>7.2999999999999995E-2</v>
      </c>
      <c r="G12" s="87">
        <v>8.6899999999999991E-2</v>
      </c>
      <c r="I12" t="s">
        <v>43</v>
      </c>
      <c r="J12" s="95"/>
      <c r="K12" s="95"/>
      <c r="L12" s="95"/>
      <c r="M12" s="95"/>
      <c r="N12" s="95"/>
      <c r="O12" s="95"/>
      <c r="P12" s="95"/>
      <c r="Q12" s="95"/>
      <c r="R12" s="95"/>
      <c r="S12" s="95"/>
    </row>
    <row r="13" spans="1:19" ht="25.5" x14ac:dyDescent="0.25">
      <c r="A13" s="82" t="s">
        <v>411</v>
      </c>
      <c r="B13" s="90" t="s">
        <v>409</v>
      </c>
      <c r="C13" s="82" t="str">
        <f t="shared" si="0"/>
        <v>Construção de Praças Urbanas, Rodovias, Ferrovias e recapeamento e pavimentação de vias urbanas-BDI PAD</v>
      </c>
      <c r="E13" s="87">
        <v>0.19600000000000001</v>
      </c>
      <c r="F13" s="87">
        <v>0.2097</v>
      </c>
      <c r="G13" s="87">
        <v>0.24230000000000002</v>
      </c>
      <c r="I13" t="s">
        <v>43</v>
      </c>
    </row>
    <row r="14" spans="1:19" ht="15.75" x14ac:dyDescent="0.25">
      <c r="A14" s="82" t="s">
        <v>414</v>
      </c>
      <c r="B14" s="86" t="s">
        <v>405</v>
      </c>
      <c r="C14" s="82" t="str">
        <f t="shared" si="0"/>
        <v>Construção de Redes de Abastecimento de Água, Coleta de Esgoto-AC</v>
      </c>
      <c r="E14" s="87">
        <v>3.4300000000000004E-2</v>
      </c>
      <c r="F14" s="87">
        <v>4.9299999999999997E-2</v>
      </c>
      <c r="G14" s="87">
        <v>6.7099999999999993E-2</v>
      </c>
      <c r="I14" t="s">
        <v>43</v>
      </c>
      <c r="J14" s="96" t="s">
        <v>10</v>
      </c>
      <c r="K14" s="96"/>
      <c r="L14" s="96"/>
      <c r="M14" s="96"/>
      <c r="N14" s="96"/>
      <c r="O14" s="96"/>
      <c r="P14" s="96"/>
      <c r="Q14" s="96"/>
      <c r="R14" s="96"/>
      <c r="S14" s="96"/>
    </row>
    <row r="15" spans="1:19" x14ac:dyDescent="0.25">
      <c r="A15" s="82" t="str">
        <f>A14</f>
        <v>Construção de Redes de Abastecimento de Água, Coleta de Esgoto</v>
      </c>
      <c r="B15" s="86" t="s">
        <v>406</v>
      </c>
      <c r="C15" s="82" t="str">
        <f t="shared" si="0"/>
        <v>Construção de Redes de Abastecimento de Água, Coleta de Esgoto-SG</v>
      </c>
      <c r="E15" s="87">
        <v>2.8000000000000004E-3</v>
      </c>
      <c r="F15" s="87">
        <v>4.8999999999999998E-3</v>
      </c>
      <c r="G15" s="87">
        <v>7.4999999999999997E-3</v>
      </c>
      <c r="I15" t="s">
        <v>43</v>
      </c>
    </row>
    <row r="16" spans="1:19" x14ac:dyDescent="0.25">
      <c r="A16" s="82" t="str">
        <f>A15</f>
        <v>Construção de Redes de Abastecimento de Água, Coleta de Esgoto</v>
      </c>
      <c r="B16" s="86" t="s">
        <v>407</v>
      </c>
      <c r="C16" s="82" t="str">
        <f t="shared" si="0"/>
        <v>Construção de Redes de Abastecimento de Água, Coleta de Esgoto-R</v>
      </c>
      <c r="E16" s="87">
        <v>0.01</v>
      </c>
      <c r="F16" s="87">
        <v>1.3899999999999999E-2</v>
      </c>
      <c r="G16" s="87">
        <v>1.7399999999999999E-2</v>
      </c>
      <c r="I16" t="s">
        <v>43</v>
      </c>
      <c r="J16" s="10" t="s">
        <v>415</v>
      </c>
      <c r="K16" s="10"/>
      <c r="L16" s="10"/>
      <c r="M16" s="10"/>
      <c r="N16" s="10"/>
      <c r="O16" s="10"/>
      <c r="P16" s="10"/>
      <c r="Q16" s="10"/>
      <c r="R16" s="10"/>
      <c r="S16" s="10"/>
    </row>
    <row r="17" spans="1:19" x14ac:dyDescent="0.25">
      <c r="A17" s="82" t="str">
        <f>A16</f>
        <v>Construção de Redes de Abastecimento de Água, Coleta de Esgoto</v>
      </c>
      <c r="B17" s="86" t="s">
        <v>408</v>
      </c>
      <c r="C17" s="82" t="str">
        <f t="shared" si="0"/>
        <v>Construção de Redes de Abastecimento de Água, Coleta de Esgoto-DF</v>
      </c>
      <c r="E17" s="87">
        <v>9.3999999999999986E-3</v>
      </c>
      <c r="F17" s="87">
        <v>9.8999999999999991E-3</v>
      </c>
      <c r="G17" s="87">
        <v>1.1699999999999999E-2</v>
      </c>
      <c r="I17" t="s">
        <v>43</v>
      </c>
      <c r="J17" s="97" t="s">
        <v>411</v>
      </c>
      <c r="K17" s="97"/>
      <c r="L17" s="97"/>
      <c r="M17" s="97"/>
      <c r="N17" s="97"/>
      <c r="O17" s="97"/>
      <c r="P17" s="97"/>
      <c r="Q17" s="97"/>
      <c r="R17" s="97"/>
      <c r="S17" s="97"/>
    </row>
    <row r="18" spans="1:19" x14ac:dyDescent="0.25">
      <c r="A18" s="82" t="str">
        <f>A17</f>
        <v>Construção de Redes de Abastecimento de Água, Coleta de Esgoto</v>
      </c>
      <c r="B18" s="86" t="s">
        <v>42</v>
      </c>
      <c r="C18" s="82" t="str">
        <f t="shared" si="0"/>
        <v>Construção de Redes de Abastecimento de Água, Coleta de Esgoto-L</v>
      </c>
      <c r="E18" s="87">
        <v>6.7400000000000002E-2</v>
      </c>
      <c r="F18" s="87">
        <v>8.0399999999999985E-2</v>
      </c>
      <c r="G18" s="87">
        <v>9.4E-2</v>
      </c>
      <c r="I18" t="s">
        <v>43</v>
      </c>
    </row>
    <row r="19" spans="1:19" ht="12.75" customHeight="1" x14ac:dyDescent="0.25">
      <c r="A19" s="82" t="str">
        <f>A18</f>
        <v>Construção de Redes de Abastecimento de Água, Coleta de Esgoto</v>
      </c>
      <c r="B19" s="90" t="s">
        <v>409</v>
      </c>
      <c r="C19" s="82" t="str">
        <f t="shared" si="0"/>
        <v>Construção de Redes de Abastecimento de Água, Coleta de Esgoto-BDI PAD</v>
      </c>
      <c r="E19" s="87">
        <v>0.20760000000000001</v>
      </c>
      <c r="F19" s="87">
        <v>0.24179999999999999</v>
      </c>
      <c r="G19" s="87">
        <v>0.26440000000000002</v>
      </c>
      <c r="I19" t="s">
        <v>43</v>
      </c>
      <c r="J19" s="98" t="s">
        <v>416</v>
      </c>
      <c r="K19" s="98"/>
      <c r="L19" s="98"/>
      <c r="M19" s="98"/>
      <c r="N19" s="98"/>
      <c r="O19" s="98"/>
      <c r="P19" s="98"/>
      <c r="Q19" s="98"/>
      <c r="R19" s="98" t="s">
        <v>417</v>
      </c>
      <c r="S19" s="99" t="s">
        <v>418</v>
      </c>
    </row>
    <row r="20" spans="1:19" ht="12.75" customHeight="1" x14ac:dyDescent="0.25">
      <c r="A20" s="82" t="s">
        <v>419</v>
      </c>
      <c r="B20" s="86" t="s">
        <v>405</v>
      </c>
      <c r="C20" s="82" t="str">
        <f t="shared" si="0"/>
        <v>Construção e Manutenção de Estações e Redes de Distribuição de Energia Elétrica-AC</v>
      </c>
      <c r="E20" s="87">
        <v>5.2900000000000003E-2</v>
      </c>
      <c r="F20" s="87">
        <v>5.9200000000000003E-2</v>
      </c>
      <c r="G20" s="87">
        <v>7.9299999999999995E-2</v>
      </c>
      <c r="I20" t="s">
        <v>43</v>
      </c>
      <c r="J20" s="98"/>
      <c r="K20" s="98"/>
      <c r="L20" s="98"/>
      <c r="M20" s="98"/>
      <c r="N20" s="98"/>
      <c r="O20" s="98"/>
      <c r="P20" s="98"/>
      <c r="Q20" s="98"/>
      <c r="R20" s="98"/>
      <c r="S20" s="99"/>
    </row>
    <row r="21" spans="1:19" ht="15" customHeight="1" x14ac:dyDescent="0.25">
      <c r="A21" s="82" t="str">
        <f>A20</f>
        <v>Construção e Manutenção de Estações e Redes de Distribuição de Energia Elétrica</v>
      </c>
      <c r="B21" s="86" t="s">
        <v>406</v>
      </c>
      <c r="C21" s="82" t="str">
        <f t="shared" si="0"/>
        <v>Construção e Manutenção de Estações e Redes de Distribuição de Energia Elétrica-SG</v>
      </c>
      <c r="E21" s="87">
        <v>2.5000000000000001E-3</v>
      </c>
      <c r="F21" s="87">
        <v>5.1000000000000004E-3</v>
      </c>
      <c r="G21" s="87">
        <v>5.6000000000000008E-3</v>
      </c>
      <c r="I21" t="s">
        <v>43</v>
      </c>
      <c r="J21" s="100" t="str">
        <f>IF($J$17=$A$94,"Encargos Sociais incidentes sobre a mão de obra","Administração Central")</f>
        <v>Administração Central</v>
      </c>
      <c r="K21" s="100"/>
      <c r="L21" s="100"/>
      <c r="M21" s="100"/>
      <c r="N21" s="100"/>
      <c r="O21" s="100"/>
      <c r="P21" s="100"/>
      <c r="Q21" s="100"/>
      <c r="R21" s="101" t="str">
        <f>IF($J17=$A$94,"K1","AC")</f>
        <v>AC</v>
      </c>
      <c r="S21" s="102"/>
    </row>
    <row r="22" spans="1:19" ht="15" customHeight="1" x14ac:dyDescent="0.25">
      <c r="A22" s="82" t="str">
        <f>A21</f>
        <v>Construção e Manutenção de Estações e Redes de Distribuição de Energia Elétrica</v>
      </c>
      <c r="B22" s="86" t="s">
        <v>407</v>
      </c>
      <c r="C22" s="82" t="str">
        <f t="shared" si="0"/>
        <v>Construção e Manutenção de Estações e Redes de Distribuição de Energia Elétrica-R</v>
      </c>
      <c r="E22" s="87">
        <v>0.01</v>
      </c>
      <c r="F22" s="87">
        <v>1.4800000000000001E-2</v>
      </c>
      <c r="G22" s="87">
        <v>1.9699999999999999E-2</v>
      </c>
      <c r="I22" t="s">
        <v>43</v>
      </c>
      <c r="J22" s="100" t="str">
        <f>IF($J$17=$A$94,"Administração Central da empresa ou consultoria - overhead","Seguro e Garantia")</f>
        <v>Seguro e Garantia</v>
      </c>
      <c r="K22" s="100"/>
      <c r="L22" s="100"/>
      <c r="M22" s="100"/>
      <c r="N22" s="100"/>
      <c r="O22" s="100"/>
      <c r="P22" s="100"/>
      <c r="Q22" s="100"/>
      <c r="R22" s="101" t="str">
        <f>IF($J17=$A$94,"K2","SG")</f>
        <v>SG</v>
      </c>
      <c r="S22" s="102"/>
    </row>
    <row r="23" spans="1:19" ht="15" customHeight="1" x14ac:dyDescent="0.25">
      <c r="A23" s="82" t="str">
        <f>A22</f>
        <v>Construção e Manutenção de Estações e Redes de Distribuição de Energia Elétrica</v>
      </c>
      <c r="B23" s="86" t="s">
        <v>408</v>
      </c>
      <c r="C23" s="82" t="str">
        <f t="shared" si="0"/>
        <v>Construção e Manutenção de Estações e Redes de Distribuição de Energia Elétrica-DF</v>
      </c>
      <c r="E23" s="87">
        <v>1.01E-2</v>
      </c>
      <c r="F23" s="87">
        <v>1.0700000000000001E-2</v>
      </c>
      <c r="G23" s="87">
        <v>1.11E-2</v>
      </c>
      <c r="I23" t="s">
        <v>43</v>
      </c>
      <c r="J23" s="100" t="str">
        <f>IF($J$17=$A$94,"","Risco")</f>
        <v>Risco</v>
      </c>
      <c r="K23" s="100"/>
      <c r="L23" s="100"/>
      <c r="M23" s="100"/>
      <c r="N23" s="100"/>
      <c r="O23" s="100"/>
      <c r="P23" s="100"/>
      <c r="Q23" s="100"/>
      <c r="R23" s="101" t="str">
        <f>IF($J17=$A$94,"","R")</f>
        <v>R</v>
      </c>
      <c r="S23" s="102"/>
    </row>
    <row r="24" spans="1:19" ht="15" customHeight="1" x14ac:dyDescent="0.25">
      <c r="A24" s="82" t="str">
        <f>A23</f>
        <v>Construção e Manutenção de Estações e Redes de Distribuição de Energia Elétrica</v>
      </c>
      <c r="B24" s="86" t="s">
        <v>42</v>
      </c>
      <c r="C24" s="82" t="str">
        <f t="shared" si="0"/>
        <v>Construção e Manutenção de Estações e Redes de Distribuição de Energia Elétrica-L</v>
      </c>
      <c r="E24" s="87">
        <v>0.08</v>
      </c>
      <c r="F24" s="87">
        <v>8.3100000000000007E-2</v>
      </c>
      <c r="G24" s="87">
        <v>9.5100000000000004E-2</v>
      </c>
      <c r="I24" t="s">
        <v>43</v>
      </c>
      <c r="J24" s="100" t="str">
        <f>IF($J$17=$A$94,"","Despesas Financeiras")</f>
        <v>Despesas Financeiras</v>
      </c>
      <c r="K24" s="100"/>
      <c r="L24" s="100"/>
      <c r="M24" s="100"/>
      <c r="N24" s="100"/>
      <c r="O24" s="100"/>
      <c r="P24" s="100"/>
      <c r="Q24" s="100"/>
      <c r="R24" s="101" t="str">
        <f>IF($J17=$A$94,"","DF")</f>
        <v>DF</v>
      </c>
      <c r="S24" s="102"/>
    </row>
    <row r="25" spans="1:19" ht="15" customHeight="1" x14ac:dyDescent="0.25">
      <c r="A25" s="82" t="str">
        <f>A24</f>
        <v>Construção e Manutenção de Estações e Redes de Distribuição de Energia Elétrica</v>
      </c>
      <c r="B25" s="90" t="s">
        <v>409</v>
      </c>
      <c r="C25" s="82" t="str">
        <f t="shared" si="0"/>
        <v>Construção e Manutenção de Estações e Redes de Distribuição de Energia Elétrica-BDI PAD</v>
      </c>
      <c r="E25" s="87">
        <v>0.24</v>
      </c>
      <c r="F25" s="87">
        <v>0.25840000000000002</v>
      </c>
      <c r="G25" s="87">
        <v>0.27860000000000001</v>
      </c>
      <c r="I25" t="s">
        <v>43</v>
      </c>
      <c r="J25" s="100" t="str">
        <f>IF($J$17=$A$94,"Margem bruta da empresa de consultoria","Lucro")</f>
        <v>Lucro</v>
      </c>
      <c r="K25" s="100"/>
      <c r="L25" s="100"/>
      <c r="M25" s="100"/>
      <c r="N25" s="100"/>
      <c r="O25" s="100"/>
      <c r="P25" s="100"/>
      <c r="Q25" s="100"/>
      <c r="R25" s="101" t="str">
        <f>IF($J17=$A$94,"K3","L")</f>
        <v>L</v>
      </c>
      <c r="S25" s="102"/>
    </row>
    <row r="26" spans="1:19" ht="15" customHeight="1" x14ac:dyDescent="0.25">
      <c r="A26" s="82" t="s">
        <v>420</v>
      </c>
      <c r="B26" s="86" t="s">
        <v>405</v>
      </c>
      <c r="C26" s="82" t="str">
        <f t="shared" si="0"/>
        <v>Obras Portuárias, Marítimas e Fluviais-AC</v>
      </c>
      <c r="E26" s="87">
        <v>0.04</v>
      </c>
      <c r="F26" s="87">
        <v>5.5199999999999999E-2</v>
      </c>
      <c r="G26" s="87">
        <v>7.85E-2</v>
      </c>
      <c r="I26" t="s">
        <v>43</v>
      </c>
      <c r="J26" s="100" t="s">
        <v>421</v>
      </c>
      <c r="K26" s="100"/>
      <c r="L26" s="100"/>
      <c r="M26" s="100"/>
      <c r="N26" s="100"/>
      <c r="O26" s="100"/>
      <c r="P26" s="100"/>
      <c r="Q26" s="100"/>
      <c r="R26" s="101" t="s">
        <v>51</v>
      </c>
      <c r="S26" s="102"/>
    </row>
    <row r="27" spans="1:19" ht="15" customHeight="1" x14ac:dyDescent="0.25">
      <c r="A27" s="82" t="str">
        <f>A26</f>
        <v>Obras Portuárias, Marítimas e Fluviais</v>
      </c>
      <c r="B27" s="86" t="s">
        <v>406</v>
      </c>
      <c r="C27" s="82" t="str">
        <f t="shared" si="0"/>
        <v>Obras Portuárias, Marítimas e Fluviais-SG</v>
      </c>
      <c r="E27" s="87">
        <v>8.1000000000000013E-3</v>
      </c>
      <c r="F27" s="87">
        <v>1.2199999999999999E-2</v>
      </c>
      <c r="G27" s="87">
        <v>1.9900000000000001E-2</v>
      </c>
      <c r="I27" t="s">
        <v>43</v>
      </c>
      <c r="J27" s="100" t="s">
        <v>422</v>
      </c>
      <c r="K27" s="100"/>
      <c r="L27" s="100"/>
      <c r="M27" s="100"/>
      <c r="N27" s="100"/>
      <c r="O27" s="100"/>
      <c r="P27" s="100"/>
      <c r="Q27" s="100"/>
      <c r="R27" s="101" t="s">
        <v>423</v>
      </c>
      <c r="S27" s="103"/>
    </row>
    <row r="28" spans="1:19" ht="15" customHeight="1" x14ac:dyDescent="0.25">
      <c r="A28" s="82" t="str">
        <f>A27</f>
        <v>Obras Portuárias, Marítimas e Fluviais</v>
      </c>
      <c r="B28" s="86" t="s">
        <v>407</v>
      </c>
      <c r="C28" s="82" t="str">
        <f t="shared" si="0"/>
        <v>Obras Portuárias, Marítimas e Fluviais-R</v>
      </c>
      <c r="E28" s="87">
        <v>1.46E-2</v>
      </c>
      <c r="F28" s="87">
        <v>2.3199999999999998E-2</v>
      </c>
      <c r="G28" s="87">
        <v>3.1600000000000003E-2</v>
      </c>
      <c r="I28" t="s">
        <v>43</v>
      </c>
      <c r="J28" s="100" t="s">
        <v>424</v>
      </c>
      <c r="K28" s="100"/>
      <c r="L28" s="100"/>
      <c r="M28" s="100"/>
      <c r="N28" s="100"/>
      <c r="O28" s="100"/>
      <c r="P28" s="100"/>
      <c r="Q28" s="100"/>
      <c r="R28" s="101" t="s">
        <v>425</v>
      </c>
      <c r="S28" s="103"/>
    </row>
    <row r="29" spans="1:19" ht="15" customHeight="1" x14ac:dyDescent="0.25">
      <c r="A29" s="82" t="str">
        <f>A28</f>
        <v>Obras Portuárias, Marítimas e Fluviais</v>
      </c>
      <c r="B29" s="86" t="s">
        <v>408</v>
      </c>
      <c r="C29" s="82" t="str">
        <f t="shared" si="0"/>
        <v>Obras Portuárias, Marítimas e Fluviais-DF</v>
      </c>
      <c r="E29" s="87">
        <v>9.3999999999999986E-3</v>
      </c>
      <c r="F29" s="87">
        <v>1.0200000000000001E-2</v>
      </c>
      <c r="G29" s="87">
        <v>1.3300000000000001E-2</v>
      </c>
      <c r="I29" t="s">
        <v>43</v>
      </c>
      <c r="J29" s="100" t="s">
        <v>426</v>
      </c>
      <c r="K29" s="100"/>
      <c r="L29" s="100"/>
      <c r="M29" s="100"/>
      <c r="N29" s="100"/>
      <c r="O29" s="100"/>
      <c r="P29" s="100"/>
      <c r="Q29" s="100"/>
      <c r="R29" s="104" t="s">
        <v>409</v>
      </c>
      <c r="S29" s="103"/>
    </row>
    <row r="30" spans="1:19" ht="15" customHeight="1" x14ac:dyDescent="0.25">
      <c r="A30" s="82" t="str">
        <f>A29</f>
        <v>Obras Portuárias, Marítimas e Fluviais</v>
      </c>
      <c r="B30" s="86" t="s">
        <v>42</v>
      </c>
      <c r="C30" s="82" t="str">
        <f t="shared" si="0"/>
        <v>Obras Portuárias, Marítimas e Fluviais-L</v>
      </c>
      <c r="E30" s="87">
        <v>7.1399999999999991E-2</v>
      </c>
      <c r="F30" s="87">
        <v>8.4000000000000005E-2</v>
      </c>
      <c r="G30" s="87">
        <v>0.1043</v>
      </c>
      <c r="I30" t="s">
        <v>43</v>
      </c>
      <c r="J30" s="105" t="s">
        <v>427</v>
      </c>
      <c r="K30" s="105"/>
      <c r="L30" s="105"/>
      <c r="M30" s="105"/>
      <c r="N30" s="105"/>
      <c r="O30" s="105"/>
      <c r="P30" s="105"/>
      <c r="Q30" s="105"/>
      <c r="R30" s="106" t="s">
        <v>428</v>
      </c>
      <c r="S30" s="107">
        <f>IF($J17=$A$93,0,ROUND((((1+S21+S22+S23)*(1+S24)*(1+S25)/(1-(S26+S27+S28)))-1),4))</f>
        <v>0</v>
      </c>
    </row>
    <row r="31" spans="1:19" ht="25.5" x14ac:dyDescent="0.25">
      <c r="A31" s="82" t="str">
        <f>A30</f>
        <v>Obras Portuárias, Marítimas e Fluviais</v>
      </c>
      <c r="B31" s="90" t="s">
        <v>409</v>
      </c>
      <c r="C31" s="82" t="str">
        <f t="shared" si="0"/>
        <v>Obras Portuárias, Marítimas e Fluviais-BDI PAD</v>
      </c>
      <c r="E31" s="87">
        <v>0.22800000000000001</v>
      </c>
      <c r="F31" s="87">
        <v>0.27479999999999999</v>
      </c>
      <c r="G31" s="87">
        <v>0.3095</v>
      </c>
      <c r="I31" t="s">
        <v>43</v>
      </c>
    </row>
    <row r="32" spans="1:19" x14ac:dyDescent="0.25">
      <c r="A32" s="82" t="e">
        <f>#REF!</f>
        <v>#REF!</v>
      </c>
      <c r="B32" s="86" t="s">
        <v>406</v>
      </c>
      <c r="C32" s="82" t="e">
        <f t="shared" si="0"/>
        <v>#REF!</v>
      </c>
      <c r="E32" s="87">
        <v>3.0000000000000001E-3</v>
      </c>
      <c r="F32" s="87">
        <v>4.7999999999999996E-3</v>
      </c>
      <c r="G32" s="87">
        <v>8.199999999999999E-3</v>
      </c>
      <c r="I32" t="s">
        <v>43</v>
      </c>
    </row>
    <row r="33" spans="1:19" x14ac:dyDescent="0.25">
      <c r="A33" s="82" t="e">
        <f>A32</f>
        <v>#REF!</v>
      </c>
      <c r="B33" s="86" t="s">
        <v>407</v>
      </c>
      <c r="C33" s="82" t="e">
        <f t="shared" si="0"/>
        <v>#REF!</v>
      </c>
      <c r="E33" s="87">
        <v>5.6000000000000008E-3</v>
      </c>
      <c r="F33" s="87">
        <v>8.5000000000000006E-3</v>
      </c>
      <c r="G33" s="87">
        <v>8.8999999999999999E-3</v>
      </c>
      <c r="I33" t="s">
        <v>43</v>
      </c>
      <c r="J33" s="108" t="s">
        <v>430</v>
      </c>
      <c r="K33" s="108"/>
      <c r="L33" s="108"/>
      <c r="M33" s="108"/>
      <c r="N33" s="108"/>
      <c r="O33" s="108"/>
      <c r="P33" s="108"/>
      <c r="Q33" s="108"/>
      <c r="R33" s="108"/>
      <c r="S33" s="108"/>
    </row>
    <row r="34" spans="1:19" ht="15.75" x14ac:dyDescent="0.25">
      <c r="A34" s="82" t="e">
        <f>A33</f>
        <v>#REF!</v>
      </c>
      <c r="B34" s="86" t="s">
        <v>408</v>
      </c>
      <c r="C34" s="82" t="e">
        <f t="shared" si="0"/>
        <v>#REF!</v>
      </c>
      <c r="E34" s="87">
        <v>8.5000000000000006E-3</v>
      </c>
      <c r="F34" s="87">
        <v>8.5000000000000006E-3</v>
      </c>
      <c r="G34" s="87">
        <v>1.11E-2</v>
      </c>
      <c r="I34" t="s">
        <v>43</v>
      </c>
      <c r="J34" s="109"/>
      <c r="K34" s="109"/>
      <c r="L34" s="109"/>
      <c r="M34" s="110" t="s">
        <v>431</v>
      </c>
      <c r="N34" s="111" t="str">
        <f>IF($J17=$A$94,"(1+K1+K2)*(1+K3)","(1+AC + S + R + G)*(1 + DF)*(1+L)")</f>
        <v>(1+AC + S + R + G)*(1 + DF)*(1+L)</v>
      </c>
      <c r="O34" s="111"/>
      <c r="P34" s="111"/>
      <c r="Q34" s="112" t="s">
        <v>432</v>
      </c>
      <c r="R34" s="109"/>
      <c r="S34" s="109"/>
    </row>
    <row r="35" spans="1:19" ht="15.75" x14ac:dyDescent="0.25">
      <c r="A35" s="82" t="e">
        <f>A34</f>
        <v>#REF!</v>
      </c>
      <c r="B35" s="86" t="s">
        <v>42</v>
      </c>
      <c r="C35" s="82" t="e">
        <f t="shared" si="0"/>
        <v>#REF!</v>
      </c>
      <c r="E35" s="87">
        <v>3.5000000000000003E-2</v>
      </c>
      <c r="F35" s="87">
        <v>5.1100000000000007E-2</v>
      </c>
      <c r="G35" s="87">
        <v>6.2199999999999998E-2</v>
      </c>
      <c r="I35" t="s">
        <v>43</v>
      </c>
      <c r="J35" s="109"/>
      <c r="K35" s="109"/>
      <c r="L35" s="109"/>
      <c r="M35" s="110"/>
      <c r="N35" s="113" t="s">
        <v>433</v>
      </c>
      <c r="O35" s="113"/>
      <c r="P35" s="113"/>
      <c r="Q35" s="112"/>
      <c r="R35" s="109"/>
      <c r="S35" s="109"/>
    </row>
    <row r="36" spans="1:19" ht="15" customHeight="1" x14ac:dyDescent="0.25">
      <c r="A36" s="82" t="e">
        <f>A35</f>
        <v>#REF!</v>
      </c>
      <c r="B36" s="90" t="s">
        <v>409</v>
      </c>
      <c r="C36" s="82" t="e">
        <f t="shared" si="0"/>
        <v>#REF!</v>
      </c>
      <c r="E36" s="87">
        <v>0.111</v>
      </c>
      <c r="F36" s="87">
        <v>0.14019999999999999</v>
      </c>
      <c r="G36" s="87">
        <v>0.16800000000000001</v>
      </c>
      <c r="I36" t="s">
        <v>43</v>
      </c>
      <c r="J36" s="114"/>
      <c r="K36" s="114"/>
      <c r="L36" s="114"/>
      <c r="M36" s="114"/>
      <c r="N36" s="114"/>
      <c r="O36" s="114"/>
      <c r="P36" s="114"/>
      <c r="Q36" s="114"/>
      <c r="R36" s="114"/>
      <c r="S36" s="114"/>
    </row>
    <row r="37" spans="1:19" ht="50.1" customHeight="1" x14ac:dyDescent="0.25">
      <c r="A37" s="82" t="s">
        <v>434</v>
      </c>
      <c r="B37" s="90" t="s">
        <v>405</v>
      </c>
      <c r="C37" s="82" t="str">
        <f t="shared" si="0"/>
        <v>Fornecimento de Materiais e Equipamentos (aquisição direta)-AC</v>
      </c>
      <c r="E37" s="87" t="s">
        <v>316</v>
      </c>
      <c r="F37" s="87" t="s">
        <v>316</v>
      </c>
      <c r="G37" s="87" t="s">
        <v>316</v>
      </c>
      <c r="I37" t="s">
        <v>43</v>
      </c>
      <c r="J37" s="115" t="str">
        <f>CONCATENATE("Declaro para os devidos fins que, conforme legislação tributária municipal, a base de cálculo deste tipo de obra corresponde à ",$R$10*100,"%, com a respectiva alíquota de ",$R$11*100,"%.")</f>
        <v>Declaro para os devidos fins que, conforme legislação tributária municipal, a base de cálculo deste tipo de obra corresponde à 0%, com a respectiva alíquota de 0%.</v>
      </c>
      <c r="K37" s="115"/>
      <c r="L37" s="115"/>
      <c r="M37" s="115"/>
      <c r="N37" s="115"/>
      <c r="O37" s="115"/>
      <c r="P37" s="115"/>
      <c r="Q37" s="115"/>
      <c r="R37" s="115"/>
      <c r="S37" s="115"/>
    </row>
    <row r="38" spans="1:19" x14ac:dyDescent="0.25">
      <c r="A38" s="82" t="s">
        <v>434</v>
      </c>
      <c r="B38" s="90" t="s">
        <v>406</v>
      </c>
      <c r="C38" s="82" t="str">
        <f t="shared" si="0"/>
        <v>Fornecimento de Materiais e Equipamentos (aquisição direta)-SG</v>
      </c>
      <c r="E38" s="87" t="s">
        <v>316</v>
      </c>
      <c r="F38" s="87" t="s">
        <v>316</v>
      </c>
      <c r="G38" s="87" t="s">
        <v>316</v>
      </c>
      <c r="I38" t="s">
        <v>43</v>
      </c>
    </row>
    <row r="39" spans="1:19" ht="50.1" customHeight="1" x14ac:dyDescent="0.25">
      <c r="A39" s="82" t="s">
        <v>434</v>
      </c>
      <c r="B39" s="90" t="s">
        <v>407</v>
      </c>
      <c r="C39" s="82" t="str">
        <f t="shared" si="0"/>
        <v>Fornecimento de Materiais e Equipamentos (aquisição direta)-R</v>
      </c>
      <c r="E39" s="87" t="s">
        <v>316</v>
      </c>
      <c r="F39" s="87" t="s">
        <v>316</v>
      </c>
      <c r="G39" s="87" t="s">
        <v>316</v>
      </c>
      <c r="I39" t="s">
        <v>43</v>
      </c>
      <c r="J39" s="115" t="str">
        <f ca="1">CONCATENATE("Declaro para os devidos fins que o regime de Contribuição Previdenciária sobre a Receita Bruta adotado para elaboração do orçamento foi ",IF(DESONERACAO="Sim","COM","SEM"),"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K39" s="115"/>
      <c r="L39" s="115"/>
      <c r="M39" s="115"/>
      <c r="N39" s="115"/>
      <c r="O39" s="115"/>
      <c r="P39" s="115"/>
      <c r="Q39" s="115"/>
      <c r="R39" s="115"/>
      <c r="S39" s="115"/>
    </row>
    <row r="40" spans="1:19" x14ac:dyDescent="0.25">
      <c r="A40" s="82" t="s">
        <v>434</v>
      </c>
      <c r="B40" s="90" t="s">
        <v>408</v>
      </c>
      <c r="C40" s="82" t="str">
        <f t="shared" si="0"/>
        <v>Fornecimento de Materiais e Equipamentos (aquisição direta)-DF</v>
      </c>
      <c r="E40" s="87" t="s">
        <v>316</v>
      </c>
      <c r="F40" s="87" t="s">
        <v>316</v>
      </c>
      <c r="G40" s="87" t="s">
        <v>316</v>
      </c>
      <c r="I40" t="s">
        <v>43</v>
      </c>
    </row>
    <row r="41" spans="1:19" x14ac:dyDescent="0.25">
      <c r="A41" s="82" t="s">
        <v>434</v>
      </c>
      <c r="B41" s="90" t="s">
        <v>42</v>
      </c>
      <c r="C41" s="82" t="str">
        <f t="shared" si="0"/>
        <v>Fornecimento de Materiais e Equipamentos (aquisição direta)-L</v>
      </c>
      <c r="E41" s="87" t="s">
        <v>316</v>
      </c>
      <c r="F41" s="87" t="s">
        <v>316</v>
      </c>
      <c r="G41" s="87" t="s">
        <v>316</v>
      </c>
      <c r="I41" t="s">
        <v>43</v>
      </c>
      <c r="J41" s="82" t="s">
        <v>149</v>
      </c>
    </row>
    <row r="42" spans="1:19" ht="23.25" customHeight="1" x14ac:dyDescent="0.25">
      <c r="A42" s="82" t="s">
        <v>434</v>
      </c>
      <c r="B42" s="90" t="s">
        <v>409</v>
      </c>
      <c r="C42" s="82" t="str">
        <f t="shared" si="0"/>
        <v>Fornecimento de Materiais e Equipamentos (aquisição direta)-BDI PAD</v>
      </c>
      <c r="E42" s="87" t="s">
        <v>316</v>
      </c>
      <c r="F42" s="87" t="s">
        <v>316</v>
      </c>
      <c r="G42" s="87" t="s">
        <v>316</v>
      </c>
      <c r="I42" t="s">
        <v>43</v>
      </c>
      <c r="J42" s="116"/>
      <c r="K42" s="116"/>
      <c r="L42" s="116"/>
      <c r="M42" s="116"/>
      <c r="N42" s="116"/>
      <c r="O42" s="116"/>
      <c r="P42" s="116"/>
      <c r="Q42" s="116"/>
      <c r="R42" s="116"/>
      <c r="S42" s="116"/>
    </row>
    <row r="43" spans="1:19" x14ac:dyDescent="0.25">
      <c r="A43" s="82" t="s">
        <v>435</v>
      </c>
      <c r="B43" s="86" t="s">
        <v>436</v>
      </c>
      <c r="C43" s="82" t="str">
        <f t="shared" si="0"/>
        <v>Estudos e Projetos, Planos e Gerenciamento e outros correlatos-K1</v>
      </c>
      <c r="E43" s="87" t="s">
        <v>316</v>
      </c>
      <c r="F43" s="87" t="s">
        <v>316</v>
      </c>
      <c r="G43" s="87" t="s">
        <v>316</v>
      </c>
      <c r="I43" t="s">
        <v>43</v>
      </c>
    </row>
    <row r="44" spans="1:19" x14ac:dyDescent="0.25">
      <c r="A44" s="82" t="str">
        <f>A43</f>
        <v>Estudos e Projetos, Planos e Gerenciamento e outros correlatos</v>
      </c>
      <c r="B44" s="86" t="s">
        <v>437</v>
      </c>
      <c r="C44" s="82" t="str">
        <f t="shared" si="0"/>
        <v>Estudos e Projetos, Planos e Gerenciamento e outros correlatos-K2</v>
      </c>
      <c r="E44" s="87" t="s">
        <v>316</v>
      </c>
      <c r="F44" s="87">
        <v>0.2</v>
      </c>
      <c r="G44" s="87" t="s">
        <v>316</v>
      </c>
      <c r="I44" t="s">
        <v>43</v>
      </c>
      <c r="J44" s="117"/>
      <c r="K44" s="117"/>
      <c r="L44" s="117"/>
      <c r="M44" s="117"/>
      <c r="P44" s="118"/>
      <c r="Q44" s="118"/>
      <c r="R44" s="118"/>
      <c r="S44" s="118"/>
    </row>
    <row r="45" spans="1:19" x14ac:dyDescent="0.25">
      <c r="A45" s="82" t="str">
        <f>A44</f>
        <v>Estudos e Projetos, Planos e Gerenciamento e outros correlatos</v>
      </c>
      <c r="B45" s="86"/>
      <c r="C45" s="82" t="str">
        <f t="shared" si="0"/>
        <v>Estudos e Projetos, Planos e Gerenciamento e outros correlatos-</v>
      </c>
      <c r="E45" s="87" t="s">
        <v>316</v>
      </c>
      <c r="F45" s="87" t="s">
        <v>316</v>
      </c>
      <c r="G45" s="87" t="s">
        <v>316</v>
      </c>
      <c r="I45" t="s">
        <v>43</v>
      </c>
      <c r="J45" s="119" t="s">
        <v>150</v>
      </c>
      <c r="K45" s="119"/>
      <c r="L45" s="119"/>
      <c r="M45" s="119"/>
      <c r="O45" s="120"/>
      <c r="P45" s="121" t="s">
        <v>154</v>
      </c>
      <c r="Q45" s="122"/>
      <c r="R45" s="122"/>
      <c r="S45" s="122"/>
    </row>
    <row r="46" spans="1:19" ht="30" customHeight="1" x14ac:dyDescent="0.25">
      <c r="A46" s="82" t="str">
        <f>A45</f>
        <v>Estudos e Projetos, Planos e Gerenciamento e outros correlatos</v>
      </c>
      <c r="B46" s="86"/>
      <c r="C46" s="82" t="str">
        <f t="shared" si="0"/>
        <v>Estudos e Projetos, Planos e Gerenciamento e outros correlatos-</v>
      </c>
      <c r="E46" s="87" t="s">
        <v>316</v>
      </c>
      <c r="F46" s="87" t="s">
        <v>316</v>
      </c>
      <c r="G46" s="87" t="s">
        <v>316</v>
      </c>
      <c r="I46" t="s">
        <v>43</v>
      </c>
    </row>
    <row r="47" spans="1:19" x14ac:dyDescent="0.25">
      <c r="A47" s="82" t="str">
        <f>A46</f>
        <v>Estudos e Projetos, Planos e Gerenciamento e outros correlatos</v>
      </c>
      <c r="B47" s="86" t="s">
        <v>438</v>
      </c>
      <c r="C47" s="82" t="str">
        <f t="shared" si="0"/>
        <v>Estudos e Projetos, Planos e Gerenciamento e outros correlatos-K3</v>
      </c>
      <c r="E47" s="87" t="s">
        <v>316</v>
      </c>
      <c r="F47" s="87">
        <v>0.12</v>
      </c>
      <c r="G47" s="87" t="s">
        <v>316</v>
      </c>
      <c r="I47" t="s">
        <v>43</v>
      </c>
      <c r="J47" s="123"/>
      <c r="K47" s="123"/>
      <c r="L47" s="123"/>
      <c r="M47" s="123"/>
      <c r="N47" s="124"/>
    </row>
    <row r="48" spans="1:19" ht="12.75" customHeight="1" x14ac:dyDescent="0.25">
      <c r="A48" s="82" t="str">
        <f>A47</f>
        <v>Estudos e Projetos, Planos e Gerenciamento e outros correlatos</v>
      </c>
      <c r="B48" s="90" t="s">
        <v>409</v>
      </c>
      <c r="C48" s="82" t="str">
        <f t="shared" si="0"/>
        <v>Estudos e Projetos, Planos e Gerenciamento e outros correlatos-BDI PAD</v>
      </c>
      <c r="E48" s="87" t="s">
        <v>316</v>
      </c>
      <c r="F48" s="87" t="s">
        <v>316</v>
      </c>
      <c r="G48" s="87" t="s">
        <v>316</v>
      </c>
      <c r="I48" t="s">
        <v>43</v>
      </c>
      <c r="J48" s="125" t="s">
        <v>151</v>
      </c>
      <c r="K48" s="125"/>
      <c r="L48" s="125"/>
      <c r="M48" s="125"/>
    </row>
    <row r="49" spans="1:19" x14ac:dyDescent="0.25">
      <c r="B49" s="90"/>
      <c r="E49" s="87"/>
      <c r="F49" s="87"/>
      <c r="G49" s="87"/>
      <c r="I49" t="s">
        <v>43</v>
      </c>
      <c r="J49" s="12" t="s">
        <v>152</v>
      </c>
      <c r="K49" s="61"/>
      <c r="L49" s="62"/>
      <c r="M49" s="62"/>
      <c r="N49" s="124"/>
    </row>
    <row r="50" spans="1:19" x14ac:dyDescent="0.25">
      <c r="A50"/>
      <c r="B50"/>
      <c r="C50"/>
      <c r="D50"/>
      <c r="E50"/>
      <c r="F50"/>
      <c r="G50"/>
      <c r="I50" t="s">
        <v>43</v>
      </c>
      <c r="J50" s="12" t="s">
        <v>153</v>
      </c>
      <c r="K50" s="61"/>
      <c r="L50" s="62"/>
      <c r="M50" s="62"/>
      <c r="N50" s="124"/>
    </row>
    <row r="51" spans="1:19" x14ac:dyDescent="0.25">
      <c r="A51"/>
      <c r="B51"/>
      <c r="C51"/>
      <c r="D51"/>
      <c r="E51"/>
      <c r="F51"/>
      <c r="G51"/>
      <c r="I51" t="s">
        <v>43</v>
      </c>
      <c r="J51" s="12" t="s">
        <v>155</v>
      </c>
      <c r="K51" s="61"/>
      <c r="L51" s="62"/>
      <c r="M51" s="62"/>
      <c r="N51" s="124"/>
    </row>
    <row r="52" spans="1:19" x14ac:dyDescent="0.25">
      <c r="A52"/>
      <c r="B52"/>
      <c r="C52"/>
      <c r="D52"/>
      <c r="E52"/>
      <c r="F52"/>
      <c r="G52"/>
      <c r="I52" t="s">
        <v>43</v>
      </c>
      <c r="J52" s="12"/>
      <c r="K52" s="126"/>
      <c r="L52" s="62"/>
      <c r="M52" s="62"/>
      <c r="N52" s="124"/>
    </row>
    <row r="53" spans="1:19" ht="15.75" x14ac:dyDescent="0.25">
      <c r="A53"/>
      <c r="B53"/>
      <c r="C53"/>
      <c r="D53"/>
      <c r="E53"/>
      <c r="F53"/>
      <c r="G53"/>
      <c r="I53" t="str">
        <f>IF($S$68=0,"","F")</f>
        <v/>
      </c>
      <c r="J53" s="96" t="s">
        <v>11</v>
      </c>
      <c r="K53" s="96"/>
      <c r="L53" s="96"/>
      <c r="M53" s="96"/>
      <c r="N53" s="96"/>
      <c r="O53" s="96"/>
      <c r="P53" s="96"/>
      <c r="Q53" s="96"/>
      <c r="R53" s="96"/>
      <c r="S53" s="96"/>
    </row>
    <row r="54" spans="1:19" x14ac:dyDescent="0.25">
      <c r="A54"/>
      <c r="B54"/>
      <c r="C54"/>
      <c r="D54"/>
      <c r="E54"/>
      <c r="F54"/>
      <c r="G54"/>
      <c r="I54" t="str">
        <f t="shared" ref="I54:I90" si="1">IF($S$68=0,"","F")</f>
        <v/>
      </c>
    </row>
    <row r="55" spans="1:19" x14ac:dyDescent="0.25">
      <c r="A55"/>
      <c r="B55"/>
      <c r="C55"/>
      <c r="D55"/>
      <c r="E55"/>
      <c r="F55"/>
      <c r="G55"/>
      <c r="I55" t="str">
        <f t="shared" si="1"/>
        <v/>
      </c>
      <c r="J55" s="10" t="s">
        <v>415</v>
      </c>
      <c r="K55" s="10"/>
      <c r="L55" s="10"/>
      <c r="M55" s="10"/>
      <c r="N55" s="10"/>
      <c r="O55" s="10"/>
      <c r="P55" s="10"/>
      <c r="Q55" s="10"/>
      <c r="R55" s="10"/>
      <c r="S55" s="10"/>
    </row>
    <row r="56" spans="1:19" x14ac:dyDescent="0.25">
      <c r="A56"/>
      <c r="B56"/>
      <c r="C56"/>
      <c r="D56"/>
      <c r="E56"/>
      <c r="F56"/>
      <c r="G56"/>
      <c r="I56" t="str">
        <f t="shared" si="1"/>
        <v/>
      </c>
      <c r="J56" s="97" t="s">
        <v>429</v>
      </c>
      <c r="K56" s="97"/>
      <c r="L56" s="97"/>
      <c r="M56" s="97"/>
      <c r="N56" s="97"/>
      <c r="O56" s="97"/>
      <c r="P56" s="97"/>
      <c r="Q56" s="97"/>
      <c r="R56" s="97"/>
      <c r="S56" s="97"/>
    </row>
    <row r="57" spans="1:19" x14ac:dyDescent="0.25">
      <c r="A57"/>
      <c r="B57"/>
      <c r="C57"/>
      <c r="D57"/>
      <c r="E57"/>
      <c r="F57"/>
      <c r="G57"/>
      <c r="I57" t="str">
        <f t="shared" si="1"/>
        <v/>
      </c>
    </row>
    <row r="58" spans="1:19" ht="12.75" customHeight="1" x14ac:dyDescent="0.25">
      <c r="A58"/>
      <c r="B58"/>
      <c r="C58"/>
      <c r="D58"/>
      <c r="E58"/>
      <c r="F58"/>
      <c r="G58"/>
      <c r="I58" t="str">
        <f t="shared" si="1"/>
        <v/>
      </c>
      <c r="J58" s="98" t="s">
        <v>416</v>
      </c>
      <c r="K58" s="98"/>
      <c r="L58" s="98"/>
      <c r="M58" s="98"/>
      <c r="N58" s="98"/>
      <c r="O58" s="98"/>
      <c r="P58" s="98"/>
      <c r="Q58" s="98"/>
      <c r="R58" s="98" t="s">
        <v>417</v>
      </c>
      <c r="S58" s="99" t="s">
        <v>418</v>
      </c>
    </row>
    <row r="59" spans="1:19" ht="12.75" customHeight="1" x14ac:dyDescent="0.25">
      <c r="A59"/>
      <c r="B59"/>
      <c r="C59"/>
      <c r="D59"/>
      <c r="E59"/>
      <c r="F59"/>
      <c r="G59"/>
      <c r="I59" t="str">
        <f t="shared" si="1"/>
        <v/>
      </c>
      <c r="J59" s="98"/>
      <c r="K59" s="98"/>
      <c r="L59" s="98"/>
      <c r="M59" s="98"/>
      <c r="N59" s="98"/>
      <c r="O59" s="98"/>
      <c r="P59" s="98"/>
      <c r="Q59" s="98"/>
      <c r="R59" s="98"/>
      <c r="S59" s="99"/>
    </row>
    <row r="60" spans="1:19" ht="15" customHeight="1" x14ac:dyDescent="0.25">
      <c r="A60"/>
      <c r="B60"/>
      <c r="C60"/>
      <c r="D60"/>
      <c r="E60"/>
      <c r="F60"/>
      <c r="G60"/>
      <c r="I60" t="str">
        <f t="shared" si="1"/>
        <v/>
      </c>
      <c r="J60" s="100" t="str">
        <f>IF($J$17=$A$94,"Encargos Sociais incidentes sobre a mão de obra","Administração Central")</f>
        <v>Administração Central</v>
      </c>
      <c r="K60" s="100"/>
      <c r="L60" s="100"/>
      <c r="M60" s="100"/>
      <c r="N60" s="100"/>
      <c r="O60" s="100"/>
      <c r="P60" s="100"/>
      <c r="Q60" s="100"/>
      <c r="R60" s="101" t="str">
        <f>IF($J56=$A$94,"K1","AC")</f>
        <v>AC</v>
      </c>
      <c r="S60" s="102"/>
    </row>
    <row r="61" spans="1:19" ht="15" customHeight="1" x14ac:dyDescent="0.25">
      <c r="A61"/>
      <c r="B61"/>
      <c r="C61"/>
      <c r="D61"/>
      <c r="E61"/>
      <c r="F61"/>
      <c r="G61"/>
      <c r="I61" t="str">
        <f t="shared" si="1"/>
        <v/>
      </c>
      <c r="J61" s="100" t="str">
        <f>IF($J$17=$A$94,"Administração Central da empresa ou consultoria - overhead","Seguro e Garantia")</f>
        <v>Seguro e Garantia</v>
      </c>
      <c r="K61" s="100"/>
      <c r="L61" s="100"/>
      <c r="M61" s="100"/>
      <c r="N61" s="100"/>
      <c r="O61" s="100"/>
      <c r="P61" s="100"/>
      <c r="Q61" s="100"/>
      <c r="R61" s="101" t="str">
        <f>IF($J56=$A$94,"K2","SG")</f>
        <v>SG</v>
      </c>
      <c r="S61" s="102"/>
    </row>
    <row r="62" spans="1:19" ht="15" customHeight="1" x14ac:dyDescent="0.25">
      <c r="A62"/>
      <c r="B62"/>
      <c r="C62"/>
      <c r="D62"/>
      <c r="E62"/>
      <c r="F62"/>
      <c r="G62"/>
      <c r="I62" t="str">
        <f t="shared" si="1"/>
        <v/>
      </c>
      <c r="J62" s="100" t="str">
        <f>IF($J$17=$A$94,"","Risco")</f>
        <v>Risco</v>
      </c>
      <c r="K62" s="100"/>
      <c r="L62" s="100"/>
      <c r="M62" s="100"/>
      <c r="N62" s="100"/>
      <c r="O62" s="100"/>
      <c r="P62" s="100"/>
      <c r="Q62" s="100"/>
      <c r="R62" s="101" t="str">
        <f>IF($J56=$A$94,"","R")</f>
        <v>R</v>
      </c>
      <c r="S62" s="102"/>
    </row>
    <row r="63" spans="1:19" ht="15" customHeight="1" x14ac:dyDescent="0.25">
      <c r="A63"/>
      <c r="B63"/>
      <c r="C63"/>
      <c r="D63"/>
      <c r="E63"/>
      <c r="F63"/>
      <c r="G63"/>
      <c r="I63" t="str">
        <f t="shared" si="1"/>
        <v/>
      </c>
      <c r="J63" s="100" t="str">
        <f>IF($J$17=$A$94,"","Despesas Financeiras")</f>
        <v>Despesas Financeiras</v>
      </c>
      <c r="K63" s="100"/>
      <c r="L63" s="100"/>
      <c r="M63" s="100"/>
      <c r="N63" s="100"/>
      <c r="O63" s="100"/>
      <c r="P63" s="100"/>
      <c r="Q63" s="100"/>
      <c r="R63" s="101" t="str">
        <f>IF($J56=$A$94,"","DF")</f>
        <v>DF</v>
      </c>
      <c r="S63" s="102"/>
    </row>
    <row r="64" spans="1:19" ht="15" customHeight="1" x14ac:dyDescent="0.25">
      <c r="A64"/>
      <c r="B64"/>
      <c r="C64"/>
      <c r="D64"/>
      <c r="E64"/>
      <c r="F64"/>
      <c r="G64"/>
      <c r="I64" t="str">
        <f t="shared" si="1"/>
        <v/>
      </c>
      <c r="J64" s="100" t="str">
        <f>IF($J$17=$A$94,"Margem bruta da empresa de consultoria","Lucro")</f>
        <v>Lucro</v>
      </c>
      <c r="K64" s="100"/>
      <c r="L64" s="100"/>
      <c r="M64" s="100"/>
      <c r="N64" s="100"/>
      <c r="O64" s="100"/>
      <c r="P64" s="100"/>
      <c r="Q64" s="100"/>
      <c r="R64" s="101" t="str">
        <f>IF($J56=$A$94,"K3","L")</f>
        <v>L</v>
      </c>
      <c r="S64" s="102"/>
    </row>
    <row r="65" spans="1:19" ht="15" customHeight="1" x14ac:dyDescent="0.25">
      <c r="A65"/>
      <c r="B65"/>
      <c r="C65"/>
      <c r="D65"/>
      <c r="E65"/>
      <c r="F65"/>
      <c r="G65"/>
      <c r="I65" t="str">
        <f t="shared" si="1"/>
        <v/>
      </c>
      <c r="J65" s="100" t="s">
        <v>421</v>
      </c>
      <c r="K65" s="100"/>
      <c r="L65" s="100"/>
      <c r="M65" s="100"/>
      <c r="N65" s="100"/>
      <c r="O65" s="100"/>
      <c r="P65" s="100"/>
      <c r="Q65" s="100"/>
      <c r="R65" s="101" t="s">
        <v>51</v>
      </c>
      <c r="S65" s="102"/>
    </row>
    <row r="66" spans="1:19" ht="15" customHeight="1" x14ac:dyDescent="0.25">
      <c r="A66"/>
      <c r="B66"/>
      <c r="C66"/>
      <c r="D66"/>
      <c r="E66"/>
      <c r="F66"/>
      <c r="G66"/>
      <c r="I66" t="str">
        <f t="shared" si="1"/>
        <v/>
      </c>
      <c r="J66" s="100" t="s">
        <v>422</v>
      </c>
      <c r="K66" s="100"/>
      <c r="L66" s="100"/>
      <c r="M66" s="100"/>
      <c r="N66" s="100"/>
      <c r="O66" s="100"/>
      <c r="P66" s="100"/>
      <c r="Q66" s="100"/>
      <c r="R66" s="101" t="s">
        <v>423</v>
      </c>
      <c r="S66" s="103"/>
    </row>
    <row r="67" spans="1:19" ht="15" customHeight="1" x14ac:dyDescent="0.25">
      <c r="A67"/>
      <c r="B67"/>
      <c r="C67"/>
      <c r="D67"/>
      <c r="E67"/>
      <c r="F67"/>
      <c r="G67"/>
      <c r="I67" t="str">
        <f t="shared" si="1"/>
        <v/>
      </c>
      <c r="J67" s="100" t="s">
        <v>424</v>
      </c>
      <c r="K67" s="100"/>
      <c r="L67" s="100"/>
      <c r="M67" s="100"/>
      <c r="N67" s="100"/>
      <c r="O67" s="100"/>
      <c r="P67" s="100"/>
      <c r="Q67" s="100"/>
      <c r="R67" s="101" t="s">
        <v>425</v>
      </c>
      <c r="S67" s="103"/>
    </row>
    <row r="68" spans="1:19" ht="15" customHeight="1" x14ac:dyDescent="0.25">
      <c r="A68"/>
      <c r="B68"/>
      <c r="C68"/>
      <c r="D68"/>
      <c r="E68"/>
      <c r="F68"/>
      <c r="G68"/>
      <c r="I68" t="str">
        <f t="shared" si="1"/>
        <v/>
      </c>
      <c r="J68" s="100" t="s">
        <v>426</v>
      </c>
      <c r="K68" s="100"/>
      <c r="L68" s="100"/>
      <c r="M68" s="100"/>
      <c r="N68" s="100"/>
      <c r="O68" s="100"/>
      <c r="P68" s="100"/>
      <c r="Q68" s="100"/>
      <c r="R68" s="104" t="s">
        <v>409</v>
      </c>
      <c r="S68" s="103"/>
    </row>
    <row r="69" spans="1:19" ht="15" customHeight="1" x14ac:dyDescent="0.25">
      <c r="A69"/>
      <c r="B69"/>
      <c r="C69"/>
      <c r="D69"/>
      <c r="E69"/>
      <c r="F69"/>
      <c r="G69"/>
      <c r="I69" t="str">
        <f t="shared" si="1"/>
        <v/>
      </c>
      <c r="J69" s="105" t="s">
        <v>427</v>
      </c>
      <c r="K69" s="105"/>
      <c r="L69" s="105"/>
      <c r="M69" s="105"/>
      <c r="N69" s="105"/>
      <c r="O69" s="105"/>
      <c r="P69" s="105"/>
      <c r="Q69" s="105"/>
      <c r="R69" s="106" t="s">
        <v>428</v>
      </c>
      <c r="S69" s="107">
        <f>IF($J56=$A$93,0,ROUND((((1+S60+S61+S62)*(1+S63)*(1+S64)/(1-(S65+S66+S67)))-1),4))</f>
        <v>0</v>
      </c>
    </row>
    <row r="70" spans="1:19" ht="25.5" customHeight="1" x14ac:dyDescent="0.25">
      <c r="A70"/>
      <c r="B70"/>
      <c r="C70"/>
      <c r="D70"/>
      <c r="E70"/>
      <c r="F70"/>
      <c r="G70"/>
      <c r="I70" t="str">
        <f t="shared" si="1"/>
        <v/>
      </c>
    </row>
    <row r="71" spans="1:19" x14ac:dyDescent="0.25">
      <c r="A71"/>
      <c r="B71"/>
      <c r="C71"/>
      <c r="D71"/>
      <c r="E71"/>
      <c r="F71"/>
      <c r="G71"/>
      <c r="I71" t="str">
        <f t="shared" si="1"/>
        <v/>
      </c>
    </row>
    <row r="72" spans="1:19" x14ac:dyDescent="0.25">
      <c r="A72"/>
      <c r="B72"/>
      <c r="C72"/>
      <c r="D72"/>
      <c r="E72"/>
      <c r="F72"/>
      <c r="G72"/>
      <c r="I72" t="str">
        <f t="shared" si="1"/>
        <v/>
      </c>
      <c r="J72" s="108" t="s">
        <v>430</v>
      </c>
      <c r="K72" s="108"/>
      <c r="L72" s="108"/>
      <c r="M72" s="108"/>
      <c r="N72" s="108"/>
      <c r="O72" s="108"/>
      <c r="P72" s="108"/>
      <c r="Q72" s="108"/>
      <c r="R72" s="108"/>
      <c r="S72" s="108"/>
    </row>
    <row r="73" spans="1:19" ht="15.75" x14ac:dyDescent="0.25">
      <c r="A73"/>
      <c r="B73"/>
      <c r="C73"/>
      <c r="D73"/>
      <c r="E73"/>
      <c r="F73"/>
      <c r="G73"/>
      <c r="I73" t="str">
        <f t="shared" si="1"/>
        <v/>
      </c>
      <c r="J73" s="109"/>
      <c r="K73" s="109"/>
      <c r="L73" s="109"/>
      <c r="M73" s="110" t="s">
        <v>431</v>
      </c>
      <c r="N73" s="111" t="str">
        <f>IF($J56=$A$94,"(1+K1+K2)*(1+K3)","(1+AC + S + R + G)*(1 + DF)*(1+L)")</f>
        <v>(1+AC + S + R + G)*(1 + DF)*(1+L)</v>
      </c>
      <c r="O73" s="111"/>
      <c r="P73" s="111"/>
      <c r="Q73" s="112" t="s">
        <v>432</v>
      </c>
      <c r="R73" s="109"/>
      <c r="S73" s="109"/>
    </row>
    <row r="74" spans="1:19" ht="15.75" x14ac:dyDescent="0.25">
      <c r="A74"/>
      <c r="B74"/>
      <c r="C74"/>
      <c r="D74"/>
      <c r="E74"/>
      <c r="F74"/>
      <c r="G74"/>
      <c r="I74" t="str">
        <f t="shared" si="1"/>
        <v/>
      </c>
      <c r="J74" s="109"/>
      <c r="K74" s="109"/>
      <c r="L74" s="109"/>
      <c r="M74" s="110"/>
      <c r="N74" s="113" t="s">
        <v>433</v>
      </c>
      <c r="O74" s="113"/>
      <c r="P74" s="113"/>
      <c r="Q74" s="112"/>
      <c r="R74" s="109"/>
      <c r="S74" s="109"/>
    </row>
    <row r="75" spans="1:19" ht="15" customHeight="1" x14ac:dyDescent="0.25">
      <c r="A75"/>
      <c r="B75"/>
      <c r="C75"/>
      <c r="D75"/>
      <c r="E75"/>
      <c r="F75"/>
      <c r="G75"/>
      <c r="I75" t="str">
        <f t="shared" si="1"/>
        <v/>
      </c>
      <c r="J75" s="109"/>
      <c r="K75" s="109"/>
      <c r="L75" s="109"/>
      <c r="M75" s="127"/>
      <c r="N75" s="128"/>
      <c r="O75" s="128"/>
      <c r="P75" s="128"/>
      <c r="Q75" s="129"/>
      <c r="R75" s="109"/>
      <c r="S75" s="109"/>
    </row>
    <row r="76" spans="1:19" ht="50.1" customHeight="1" x14ac:dyDescent="0.25">
      <c r="A76"/>
      <c r="B76"/>
      <c r="C76"/>
      <c r="D76"/>
      <c r="E76"/>
      <c r="F76"/>
      <c r="G76"/>
      <c r="I76" t="str">
        <f t="shared" si="1"/>
        <v/>
      </c>
      <c r="J76" s="115" t="str">
        <f>CONCATENATE("Declaro para os devidos fins que, conforme legislação tributária municipal, a base de cálculo deste tipo de obra corresponde à ",$R$10*100,"%, com a respectiva alíquota de ",$R$11*100,"%.")</f>
        <v>Declaro para os devidos fins que, conforme legislação tributária municipal, a base de cálculo deste tipo de obra corresponde à 0%, com a respectiva alíquota de 0%.</v>
      </c>
      <c r="K76" s="115"/>
      <c r="L76" s="115"/>
      <c r="M76" s="115"/>
      <c r="N76" s="115"/>
      <c r="O76" s="115"/>
      <c r="P76" s="115"/>
      <c r="Q76" s="115"/>
      <c r="R76" s="115"/>
      <c r="S76" s="115"/>
    </row>
    <row r="77" spans="1:19" x14ac:dyDescent="0.25">
      <c r="A77"/>
      <c r="B77"/>
      <c r="C77"/>
      <c r="D77"/>
      <c r="E77"/>
      <c r="F77"/>
      <c r="G77"/>
      <c r="I77" t="str">
        <f t="shared" si="1"/>
        <v/>
      </c>
    </row>
    <row r="78" spans="1:19" ht="50.1" customHeight="1" x14ac:dyDescent="0.25">
      <c r="A78"/>
      <c r="B78"/>
      <c r="C78"/>
      <c r="D78"/>
      <c r="E78"/>
      <c r="F78"/>
      <c r="G78"/>
      <c r="I78" t="str">
        <f t="shared" si="1"/>
        <v/>
      </c>
      <c r="J78" s="115" t="str">
        <f ca="1">CONCATENATE("Declaro para os devidos fins que o regime de Contribuição Previdenciária sobre a Receita Bruta adotado para elaboração do orçamento foi ",IF(DESONERACAO="Sim","COM","SEM"),"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K78" s="115"/>
      <c r="L78" s="115"/>
      <c r="M78" s="115"/>
      <c r="N78" s="115"/>
      <c r="O78" s="115"/>
      <c r="P78" s="115"/>
      <c r="Q78" s="115"/>
      <c r="R78" s="115"/>
      <c r="S78" s="115"/>
    </row>
    <row r="79" spans="1:19" x14ac:dyDescent="0.25">
      <c r="A79"/>
      <c r="B79"/>
      <c r="C79"/>
      <c r="D79"/>
      <c r="E79"/>
      <c r="F79"/>
      <c r="G79"/>
      <c r="I79" t="str">
        <f t="shared" si="1"/>
        <v/>
      </c>
    </row>
    <row r="80" spans="1:19" x14ac:dyDescent="0.25">
      <c r="A80"/>
      <c r="B80"/>
      <c r="C80"/>
      <c r="D80"/>
      <c r="E80"/>
      <c r="F80"/>
      <c r="G80"/>
      <c r="I80" t="str">
        <f t="shared" si="1"/>
        <v/>
      </c>
      <c r="J80" s="82" t="s">
        <v>149</v>
      </c>
    </row>
    <row r="81" spans="1:19" ht="24.75" customHeight="1" x14ac:dyDescent="0.25">
      <c r="A81"/>
      <c r="B81"/>
      <c r="C81"/>
      <c r="D81"/>
      <c r="E81"/>
      <c r="F81"/>
      <c r="G81"/>
      <c r="I81" t="str">
        <f t="shared" si="1"/>
        <v/>
      </c>
      <c r="J81" s="116"/>
      <c r="K81" s="116"/>
      <c r="L81" s="116"/>
      <c r="M81" s="116"/>
      <c r="N81" s="116"/>
      <c r="O81" s="116"/>
      <c r="P81" s="116"/>
      <c r="Q81" s="116"/>
      <c r="R81" s="116"/>
      <c r="S81" s="116"/>
    </row>
    <row r="82" spans="1:19" x14ac:dyDescent="0.25">
      <c r="A82"/>
      <c r="B82"/>
      <c r="C82"/>
      <c r="D82"/>
      <c r="E82"/>
      <c r="F82"/>
      <c r="G82"/>
      <c r="I82" t="str">
        <f t="shared" si="1"/>
        <v/>
      </c>
    </row>
    <row r="83" spans="1:19" x14ac:dyDescent="0.25">
      <c r="A83"/>
      <c r="B83"/>
      <c r="C83"/>
      <c r="D83"/>
      <c r="E83"/>
      <c r="F83"/>
      <c r="G83"/>
      <c r="I83" t="str">
        <f t="shared" si="1"/>
        <v/>
      </c>
      <c r="J83" s="117"/>
      <c r="K83" s="117"/>
      <c r="L83" s="117"/>
      <c r="M83" s="117"/>
      <c r="P83" s="118"/>
      <c r="Q83" s="118"/>
      <c r="R83" s="118"/>
      <c r="S83" s="118"/>
    </row>
    <row r="84" spans="1:19" x14ac:dyDescent="0.25">
      <c r="A84"/>
      <c r="B84"/>
      <c r="C84"/>
      <c r="D84"/>
      <c r="E84"/>
      <c r="F84"/>
      <c r="G84"/>
      <c r="I84" t="str">
        <f t="shared" si="1"/>
        <v/>
      </c>
      <c r="J84" s="119" t="s">
        <v>150</v>
      </c>
      <c r="K84" s="119"/>
      <c r="L84" s="119"/>
      <c r="M84" s="119"/>
      <c r="O84" s="120"/>
      <c r="P84" s="121" t="s">
        <v>154</v>
      </c>
      <c r="Q84" s="122"/>
      <c r="R84" s="122"/>
      <c r="S84" s="122"/>
    </row>
    <row r="85" spans="1:19" ht="30" customHeight="1" x14ac:dyDescent="0.25">
      <c r="A85"/>
      <c r="B85"/>
      <c r="C85"/>
      <c r="D85"/>
      <c r="E85"/>
      <c r="F85"/>
      <c r="G85"/>
      <c r="I85" t="str">
        <f t="shared" si="1"/>
        <v/>
      </c>
    </row>
    <row r="86" spans="1:19" x14ac:dyDescent="0.25">
      <c r="A86"/>
      <c r="B86"/>
      <c r="C86"/>
      <c r="D86"/>
      <c r="E86"/>
      <c r="F86"/>
      <c r="G86"/>
      <c r="I86" t="str">
        <f t="shared" si="1"/>
        <v/>
      </c>
      <c r="J86" s="123"/>
      <c r="K86" s="123"/>
      <c r="L86" s="123"/>
      <c r="M86" s="123"/>
      <c r="N86" s="124"/>
    </row>
    <row r="87" spans="1:19" x14ac:dyDescent="0.25">
      <c r="A87"/>
      <c r="B87"/>
      <c r="C87"/>
      <c r="D87"/>
      <c r="E87"/>
      <c r="F87"/>
      <c r="G87"/>
      <c r="I87" t="str">
        <f t="shared" si="1"/>
        <v/>
      </c>
      <c r="J87" s="125" t="s">
        <v>151</v>
      </c>
      <c r="K87" s="125"/>
      <c r="L87" s="125"/>
      <c r="M87" s="125"/>
    </row>
    <row r="88" spans="1:19" x14ac:dyDescent="0.25">
      <c r="A88"/>
      <c r="B88"/>
      <c r="C88"/>
      <c r="D88"/>
      <c r="E88"/>
      <c r="F88"/>
      <c r="G88"/>
      <c r="I88" t="str">
        <f t="shared" si="1"/>
        <v/>
      </c>
      <c r="J88" s="12" t="s">
        <v>152</v>
      </c>
      <c r="K88" s="61"/>
      <c r="L88" s="62"/>
      <c r="M88" s="62"/>
      <c r="N88" s="124"/>
    </row>
    <row r="89" spans="1:19" x14ac:dyDescent="0.25">
      <c r="A89"/>
      <c r="B89"/>
      <c r="C89"/>
      <c r="D89"/>
      <c r="E89"/>
      <c r="F89"/>
      <c r="G89"/>
      <c r="I89" t="str">
        <f t="shared" si="1"/>
        <v/>
      </c>
      <c r="J89" s="12" t="s">
        <v>153</v>
      </c>
      <c r="K89" s="61"/>
      <c r="L89" s="62"/>
      <c r="M89" s="62"/>
      <c r="N89" s="124"/>
    </row>
    <row r="90" spans="1:19" x14ac:dyDescent="0.25">
      <c r="A90"/>
      <c r="B90"/>
      <c r="C90"/>
      <c r="D90"/>
      <c r="E90"/>
      <c r="F90"/>
      <c r="G90"/>
      <c r="I90" t="str">
        <f t="shared" si="1"/>
        <v/>
      </c>
      <c r="J90" s="12" t="s">
        <v>155</v>
      </c>
      <c r="K90" s="61"/>
      <c r="L90" s="62"/>
      <c r="M90" s="62"/>
      <c r="N90" s="124"/>
    </row>
  </sheetData>
  <mergeCells count="73">
    <mergeCell ref="J87:M87"/>
    <mergeCell ref="J78:S78"/>
    <mergeCell ref="J81:S81"/>
    <mergeCell ref="J83:M83"/>
    <mergeCell ref="P83:S83"/>
    <mergeCell ref="J84:M84"/>
    <mergeCell ref="J86:M86"/>
    <mergeCell ref="J72:S72"/>
    <mergeCell ref="M73:M74"/>
    <mergeCell ref="N73:P73"/>
    <mergeCell ref="Q73:Q74"/>
    <mergeCell ref="N74:P74"/>
    <mergeCell ref="J76:S76"/>
    <mergeCell ref="J67:Q67"/>
    <mergeCell ref="J68:Q68"/>
    <mergeCell ref="J69:Q69"/>
    <mergeCell ref="J64:Q64"/>
    <mergeCell ref="J65:Q65"/>
    <mergeCell ref="J66:Q66"/>
    <mergeCell ref="J61:Q61"/>
    <mergeCell ref="J62:Q62"/>
    <mergeCell ref="J63:Q63"/>
    <mergeCell ref="J60:Q60"/>
    <mergeCell ref="J48:M48"/>
    <mergeCell ref="J53:S53"/>
    <mergeCell ref="J55:S55"/>
    <mergeCell ref="J56:S56"/>
    <mergeCell ref="J58:Q59"/>
    <mergeCell ref="R58:R59"/>
    <mergeCell ref="S58:S59"/>
    <mergeCell ref="J39:S39"/>
    <mergeCell ref="J42:S42"/>
    <mergeCell ref="J44:M44"/>
    <mergeCell ref="P44:S44"/>
    <mergeCell ref="J45:M45"/>
    <mergeCell ref="J47:M47"/>
    <mergeCell ref="J33:S33"/>
    <mergeCell ref="M34:M35"/>
    <mergeCell ref="N34:P34"/>
    <mergeCell ref="Q34:Q35"/>
    <mergeCell ref="N35:P35"/>
    <mergeCell ref="J37:S37"/>
    <mergeCell ref="J28:Q28"/>
    <mergeCell ref="J29:Q29"/>
    <mergeCell ref="J30:Q30"/>
    <mergeCell ref="J25:Q25"/>
    <mergeCell ref="J26:Q26"/>
    <mergeCell ref="J27:Q27"/>
    <mergeCell ref="J22:Q22"/>
    <mergeCell ref="J23:Q23"/>
    <mergeCell ref="J24:Q24"/>
    <mergeCell ref="J21:Q21"/>
    <mergeCell ref="J14:S14"/>
    <mergeCell ref="J16:S16"/>
    <mergeCell ref="J17:S17"/>
    <mergeCell ref="J19:Q20"/>
    <mergeCell ref="R19:R20"/>
    <mergeCell ref="S19:S20"/>
    <mergeCell ref="I6:I10"/>
    <mergeCell ref="J7:S7"/>
    <mergeCell ref="J8:S8"/>
    <mergeCell ref="J10:Q10"/>
    <mergeCell ref="R10:S10"/>
    <mergeCell ref="J11:Q11"/>
    <mergeCell ref="R11:S11"/>
    <mergeCell ref="R1:S1"/>
    <mergeCell ref="R2:S2"/>
    <mergeCell ref="J4:K4"/>
    <mergeCell ref="L4:M4"/>
    <mergeCell ref="N4:S4"/>
    <mergeCell ref="J5:K5"/>
    <mergeCell ref="L5:M5"/>
    <mergeCell ref="N5:S5"/>
  </mergeCells>
  <conditionalFormatting sqref="J30:S30 J69:S69">
    <cfRule type="expression" dxfId="64" priority="1" stopIfTrue="1">
      <formula>DESONERACAO="não"</formula>
    </cfRule>
  </conditionalFormatting>
  <conditionalFormatting sqref="S29 S68">
    <cfRule type="expression" dxfId="63" priority="4" stopIfTrue="1">
      <formula>DESONERACAO="não"</formula>
    </cfRule>
  </conditionalFormatting>
  <dataValidations disablePrompts="1" count="6">
    <dataValidation type="list" allowBlank="1" showErrorMessage="1" sqref="J17:S17 IY17:JH17 SU17:TD17 ACQ17:ACZ17 AMM17:AMV17 AWI17:AWR17 BGE17:BGN17 BQA17:BQJ17 BZW17:CAF17 CJS17:CKB17 CTO17:CTX17 DDK17:DDT17 DNG17:DNP17 DXC17:DXL17 EGY17:EHH17 EQU17:ERD17 FAQ17:FAZ17 FKM17:FKV17 FUI17:FUR17 GEE17:GEN17 GOA17:GOJ17 GXW17:GYF17 HHS17:HIB17 HRO17:HRX17 IBK17:IBT17 ILG17:ILP17 IVC17:IVL17 JEY17:JFH17 JOU17:JPD17 JYQ17:JYZ17 KIM17:KIV17 KSI17:KSR17 LCE17:LCN17 LMA17:LMJ17 LVW17:LWF17 MFS17:MGB17 MPO17:MPX17 MZK17:MZT17 NJG17:NJP17 NTC17:NTL17 OCY17:ODH17 OMU17:OND17 OWQ17:OWZ17 PGM17:PGV17 PQI17:PQR17 QAE17:QAN17 QKA17:QKJ17 QTW17:QUF17 RDS17:REB17 RNO17:RNX17 RXK17:RXT17 SHG17:SHP17 SRC17:SRL17 TAY17:TBH17 TKU17:TLD17 TUQ17:TUZ17 UEM17:UEV17 UOI17:UOR17 UYE17:UYN17 VIA17:VIJ17 VRW17:VSF17 WBS17:WCB17 WLO17:WLX17 WVK17:WVT17 J65501:S65501 IY65501:JH65501 SU65501:TD65501 ACQ65501:ACZ65501 AMM65501:AMV65501 AWI65501:AWR65501 BGE65501:BGN65501 BQA65501:BQJ65501 BZW65501:CAF65501 CJS65501:CKB65501 CTO65501:CTX65501 DDK65501:DDT65501 DNG65501:DNP65501 DXC65501:DXL65501 EGY65501:EHH65501 EQU65501:ERD65501 FAQ65501:FAZ65501 FKM65501:FKV65501 FUI65501:FUR65501 GEE65501:GEN65501 GOA65501:GOJ65501 GXW65501:GYF65501 HHS65501:HIB65501 HRO65501:HRX65501 IBK65501:IBT65501 ILG65501:ILP65501 IVC65501:IVL65501 JEY65501:JFH65501 JOU65501:JPD65501 JYQ65501:JYZ65501 KIM65501:KIV65501 KSI65501:KSR65501 LCE65501:LCN65501 LMA65501:LMJ65501 LVW65501:LWF65501 MFS65501:MGB65501 MPO65501:MPX65501 MZK65501:MZT65501 NJG65501:NJP65501 NTC65501:NTL65501 OCY65501:ODH65501 OMU65501:OND65501 OWQ65501:OWZ65501 PGM65501:PGV65501 PQI65501:PQR65501 QAE65501:QAN65501 QKA65501:QKJ65501 QTW65501:QUF65501 RDS65501:REB65501 RNO65501:RNX65501 RXK65501:RXT65501 SHG65501:SHP65501 SRC65501:SRL65501 TAY65501:TBH65501 TKU65501:TLD65501 TUQ65501:TUZ65501 UEM65501:UEV65501 UOI65501:UOR65501 UYE65501:UYN65501 VIA65501:VIJ65501 VRW65501:VSF65501 WBS65501:WCB65501 WLO65501:WLX65501 WVK65501:WVT65501 J131037:S131037 IY131037:JH131037 SU131037:TD131037 ACQ131037:ACZ131037 AMM131037:AMV131037 AWI131037:AWR131037 BGE131037:BGN131037 BQA131037:BQJ131037 BZW131037:CAF131037 CJS131037:CKB131037 CTO131037:CTX131037 DDK131037:DDT131037 DNG131037:DNP131037 DXC131037:DXL131037 EGY131037:EHH131037 EQU131037:ERD131037 FAQ131037:FAZ131037 FKM131037:FKV131037 FUI131037:FUR131037 GEE131037:GEN131037 GOA131037:GOJ131037 GXW131037:GYF131037 HHS131037:HIB131037 HRO131037:HRX131037 IBK131037:IBT131037 ILG131037:ILP131037 IVC131037:IVL131037 JEY131037:JFH131037 JOU131037:JPD131037 JYQ131037:JYZ131037 KIM131037:KIV131037 KSI131037:KSR131037 LCE131037:LCN131037 LMA131037:LMJ131037 LVW131037:LWF131037 MFS131037:MGB131037 MPO131037:MPX131037 MZK131037:MZT131037 NJG131037:NJP131037 NTC131037:NTL131037 OCY131037:ODH131037 OMU131037:OND131037 OWQ131037:OWZ131037 PGM131037:PGV131037 PQI131037:PQR131037 QAE131037:QAN131037 QKA131037:QKJ131037 QTW131037:QUF131037 RDS131037:REB131037 RNO131037:RNX131037 RXK131037:RXT131037 SHG131037:SHP131037 SRC131037:SRL131037 TAY131037:TBH131037 TKU131037:TLD131037 TUQ131037:TUZ131037 UEM131037:UEV131037 UOI131037:UOR131037 UYE131037:UYN131037 VIA131037:VIJ131037 VRW131037:VSF131037 WBS131037:WCB131037 WLO131037:WLX131037 WVK131037:WVT131037 J196573:S196573 IY196573:JH196573 SU196573:TD196573 ACQ196573:ACZ196573 AMM196573:AMV196573 AWI196573:AWR196573 BGE196573:BGN196573 BQA196573:BQJ196573 BZW196573:CAF196573 CJS196573:CKB196573 CTO196573:CTX196573 DDK196573:DDT196573 DNG196573:DNP196573 DXC196573:DXL196573 EGY196573:EHH196573 EQU196573:ERD196573 FAQ196573:FAZ196573 FKM196573:FKV196573 FUI196573:FUR196573 GEE196573:GEN196573 GOA196573:GOJ196573 GXW196573:GYF196573 HHS196573:HIB196573 HRO196573:HRX196573 IBK196573:IBT196573 ILG196573:ILP196573 IVC196573:IVL196573 JEY196573:JFH196573 JOU196573:JPD196573 JYQ196573:JYZ196573 KIM196573:KIV196573 KSI196573:KSR196573 LCE196573:LCN196573 LMA196573:LMJ196573 LVW196573:LWF196573 MFS196573:MGB196573 MPO196573:MPX196573 MZK196573:MZT196573 NJG196573:NJP196573 NTC196573:NTL196573 OCY196573:ODH196573 OMU196573:OND196573 OWQ196573:OWZ196573 PGM196573:PGV196573 PQI196573:PQR196573 QAE196573:QAN196573 QKA196573:QKJ196573 QTW196573:QUF196573 RDS196573:REB196573 RNO196573:RNX196573 RXK196573:RXT196573 SHG196573:SHP196573 SRC196573:SRL196573 TAY196573:TBH196573 TKU196573:TLD196573 TUQ196573:TUZ196573 UEM196573:UEV196573 UOI196573:UOR196573 UYE196573:UYN196573 VIA196573:VIJ196573 VRW196573:VSF196573 WBS196573:WCB196573 WLO196573:WLX196573 WVK196573:WVT196573 J262109:S262109 IY262109:JH262109 SU262109:TD262109 ACQ262109:ACZ262109 AMM262109:AMV262109 AWI262109:AWR262109 BGE262109:BGN262109 BQA262109:BQJ262109 BZW262109:CAF262109 CJS262109:CKB262109 CTO262109:CTX262109 DDK262109:DDT262109 DNG262109:DNP262109 DXC262109:DXL262109 EGY262109:EHH262109 EQU262109:ERD262109 FAQ262109:FAZ262109 FKM262109:FKV262109 FUI262109:FUR262109 GEE262109:GEN262109 GOA262109:GOJ262109 GXW262109:GYF262109 HHS262109:HIB262109 HRO262109:HRX262109 IBK262109:IBT262109 ILG262109:ILP262109 IVC262109:IVL262109 JEY262109:JFH262109 JOU262109:JPD262109 JYQ262109:JYZ262109 KIM262109:KIV262109 KSI262109:KSR262109 LCE262109:LCN262109 LMA262109:LMJ262109 LVW262109:LWF262109 MFS262109:MGB262109 MPO262109:MPX262109 MZK262109:MZT262109 NJG262109:NJP262109 NTC262109:NTL262109 OCY262109:ODH262109 OMU262109:OND262109 OWQ262109:OWZ262109 PGM262109:PGV262109 PQI262109:PQR262109 QAE262109:QAN262109 QKA262109:QKJ262109 QTW262109:QUF262109 RDS262109:REB262109 RNO262109:RNX262109 RXK262109:RXT262109 SHG262109:SHP262109 SRC262109:SRL262109 TAY262109:TBH262109 TKU262109:TLD262109 TUQ262109:TUZ262109 UEM262109:UEV262109 UOI262109:UOR262109 UYE262109:UYN262109 VIA262109:VIJ262109 VRW262109:VSF262109 WBS262109:WCB262109 WLO262109:WLX262109 WVK262109:WVT262109 J327645:S327645 IY327645:JH327645 SU327645:TD327645 ACQ327645:ACZ327645 AMM327645:AMV327645 AWI327645:AWR327645 BGE327645:BGN327645 BQA327645:BQJ327645 BZW327645:CAF327645 CJS327645:CKB327645 CTO327645:CTX327645 DDK327645:DDT327645 DNG327645:DNP327645 DXC327645:DXL327645 EGY327645:EHH327645 EQU327645:ERD327645 FAQ327645:FAZ327645 FKM327645:FKV327645 FUI327645:FUR327645 GEE327645:GEN327645 GOA327645:GOJ327645 GXW327645:GYF327645 HHS327645:HIB327645 HRO327645:HRX327645 IBK327645:IBT327645 ILG327645:ILP327645 IVC327645:IVL327645 JEY327645:JFH327645 JOU327645:JPD327645 JYQ327645:JYZ327645 KIM327645:KIV327645 KSI327645:KSR327645 LCE327645:LCN327645 LMA327645:LMJ327645 LVW327645:LWF327645 MFS327645:MGB327645 MPO327645:MPX327645 MZK327645:MZT327645 NJG327645:NJP327645 NTC327645:NTL327645 OCY327645:ODH327645 OMU327645:OND327645 OWQ327645:OWZ327645 PGM327645:PGV327645 PQI327645:PQR327645 QAE327645:QAN327645 QKA327645:QKJ327645 QTW327645:QUF327645 RDS327645:REB327645 RNO327645:RNX327645 RXK327645:RXT327645 SHG327645:SHP327645 SRC327645:SRL327645 TAY327645:TBH327645 TKU327645:TLD327645 TUQ327645:TUZ327645 UEM327645:UEV327645 UOI327645:UOR327645 UYE327645:UYN327645 VIA327645:VIJ327645 VRW327645:VSF327645 WBS327645:WCB327645 WLO327645:WLX327645 WVK327645:WVT327645 J393181:S393181 IY393181:JH393181 SU393181:TD393181 ACQ393181:ACZ393181 AMM393181:AMV393181 AWI393181:AWR393181 BGE393181:BGN393181 BQA393181:BQJ393181 BZW393181:CAF393181 CJS393181:CKB393181 CTO393181:CTX393181 DDK393181:DDT393181 DNG393181:DNP393181 DXC393181:DXL393181 EGY393181:EHH393181 EQU393181:ERD393181 FAQ393181:FAZ393181 FKM393181:FKV393181 FUI393181:FUR393181 GEE393181:GEN393181 GOA393181:GOJ393181 GXW393181:GYF393181 HHS393181:HIB393181 HRO393181:HRX393181 IBK393181:IBT393181 ILG393181:ILP393181 IVC393181:IVL393181 JEY393181:JFH393181 JOU393181:JPD393181 JYQ393181:JYZ393181 KIM393181:KIV393181 KSI393181:KSR393181 LCE393181:LCN393181 LMA393181:LMJ393181 LVW393181:LWF393181 MFS393181:MGB393181 MPO393181:MPX393181 MZK393181:MZT393181 NJG393181:NJP393181 NTC393181:NTL393181 OCY393181:ODH393181 OMU393181:OND393181 OWQ393181:OWZ393181 PGM393181:PGV393181 PQI393181:PQR393181 QAE393181:QAN393181 QKA393181:QKJ393181 QTW393181:QUF393181 RDS393181:REB393181 RNO393181:RNX393181 RXK393181:RXT393181 SHG393181:SHP393181 SRC393181:SRL393181 TAY393181:TBH393181 TKU393181:TLD393181 TUQ393181:TUZ393181 UEM393181:UEV393181 UOI393181:UOR393181 UYE393181:UYN393181 VIA393181:VIJ393181 VRW393181:VSF393181 WBS393181:WCB393181 WLO393181:WLX393181 WVK393181:WVT393181 J458717:S458717 IY458717:JH458717 SU458717:TD458717 ACQ458717:ACZ458717 AMM458717:AMV458717 AWI458717:AWR458717 BGE458717:BGN458717 BQA458717:BQJ458717 BZW458717:CAF458717 CJS458717:CKB458717 CTO458717:CTX458717 DDK458717:DDT458717 DNG458717:DNP458717 DXC458717:DXL458717 EGY458717:EHH458717 EQU458717:ERD458717 FAQ458717:FAZ458717 FKM458717:FKV458717 FUI458717:FUR458717 GEE458717:GEN458717 GOA458717:GOJ458717 GXW458717:GYF458717 HHS458717:HIB458717 HRO458717:HRX458717 IBK458717:IBT458717 ILG458717:ILP458717 IVC458717:IVL458717 JEY458717:JFH458717 JOU458717:JPD458717 JYQ458717:JYZ458717 KIM458717:KIV458717 KSI458717:KSR458717 LCE458717:LCN458717 LMA458717:LMJ458717 LVW458717:LWF458717 MFS458717:MGB458717 MPO458717:MPX458717 MZK458717:MZT458717 NJG458717:NJP458717 NTC458717:NTL458717 OCY458717:ODH458717 OMU458717:OND458717 OWQ458717:OWZ458717 PGM458717:PGV458717 PQI458717:PQR458717 QAE458717:QAN458717 QKA458717:QKJ458717 QTW458717:QUF458717 RDS458717:REB458717 RNO458717:RNX458717 RXK458717:RXT458717 SHG458717:SHP458717 SRC458717:SRL458717 TAY458717:TBH458717 TKU458717:TLD458717 TUQ458717:TUZ458717 UEM458717:UEV458717 UOI458717:UOR458717 UYE458717:UYN458717 VIA458717:VIJ458717 VRW458717:VSF458717 WBS458717:WCB458717 WLO458717:WLX458717 WVK458717:WVT458717 J524253:S524253 IY524253:JH524253 SU524253:TD524253 ACQ524253:ACZ524253 AMM524253:AMV524253 AWI524253:AWR524253 BGE524253:BGN524253 BQA524253:BQJ524253 BZW524253:CAF524253 CJS524253:CKB524253 CTO524253:CTX524253 DDK524253:DDT524253 DNG524253:DNP524253 DXC524253:DXL524253 EGY524253:EHH524253 EQU524253:ERD524253 FAQ524253:FAZ524253 FKM524253:FKV524253 FUI524253:FUR524253 GEE524253:GEN524253 GOA524253:GOJ524253 GXW524253:GYF524253 HHS524253:HIB524253 HRO524253:HRX524253 IBK524253:IBT524253 ILG524253:ILP524253 IVC524253:IVL524253 JEY524253:JFH524253 JOU524253:JPD524253 JYQ524253:JYZ524253 KIM524253:KIV524253 KSI524253:KSR524253 LCE524253:LCN524253 LMA524253:LMJ524253 LVW524253:LWF524253 MFS524253:MGB524253 MPO524253:MPX524253 MZK524253:MZT524253 NJG524253:NJP524253 NTC524253:NTL524253 OCY524253:ODH524253 OMU524253:OND524253 OWQ524253:OWZ524253 PGM524253:PGV524253 PQI524253:PQR524253 QAE524253:QAN524253 QKA524253:QKJ524253 QTW524253:QUF524253 RDS524253:REB524253 RNO524253:RNX524253 RXK524253:RXT524253 SHG524253:SHP524253 SRC524253:SRL524253 TAY524253:TBH524253 TKU524253:TLD524253 TUQ524253:TUZ524253 UEM524253:UEV524253 UOI524253:UOR524253 UYE524253:UYN524253 VIA524253:VIJ524253 VRW524253:VSF524253 WBS524253:WCB524253 WLO524253:WLX524253 WVK524253:WVT524253 J589789:S589789 IY589789:JH589789 SU589789:TD589789 ACQ589789:ACZ589789 AMM589789:AMV589789 AWI589789:AWR589789 BGE589789:BGN589789 BQA589789:BQJ589789 BZW589789:CAF589789 CJS589789:CKB589789 CTO589789:CTX589789 DDK589789:DDT589789 DNG589789:DNP589789 DXC589789:DXL589789 EGY589789:EHH589789 EQU589789:ERD589789 FAQ589789:FAZ589789 FKM589789:FKV589789 FUI589789:FUR589789 GEE589789:GEN589789 GOA589789:GOJ589789 GXW589789:GYF589789 HHS589789:HIB589789 HRO589789:HRX589789 IBK589789:IBT589789 ILG589789:ILP589789 IVC589789:IVL589789 JEY589789:JFH589789 JOU589789:JPD589789 JYQ589789:JYZ589789 KIM589789:KIV589789 KSI589789:KSR589789 LCE589789:LCN589789 LMA589789:LMJ589789 LVW589789:LWF589789 MFS589789:MGB589789 MPO589789:MPX589789 MZK589789:MZT589789 NJG589789:NJP589789 NTC589789:NTL589789 OCY589789:ODH589789 OMU589789:OND589789 OWQ589789:OWZ589789 PGM589789:PGV589789 PQI589789:PQR589789 QAE589789:QAN589789 QKA589789:QKJ589789 QTW589789:QUF589789 RDS589789:REB589789 RNO589789:RNX589789 RXK589789:RXT589789 SHG589789:SHP589789 SRC589789:SRL589789 TAY589789:TBH589789 TKU589789:TLD589789 TUQ589789:TUZ589789 UEM589789:UEV589789 UOI589789:UOR589789 UYE589789:UYN589789 VIA589789:VIJ589789 VRW589789:VSF589789 WBS589789:WCB589789 WLO589789:WLX589789 WVK589789:WVT589789 J655325:S655325 IY655325:JH655325 SU655325:TD655325 ACQ655325:ACZ655325 AMM655325:AMV655325 AWI655325:AWR655325 BGE655325:BGN655325 BQA655325:BQJ655325 BZW655325:CAF655325 CJS655325:CKB655325 CTO655325:CTX655325 DDK655325:DDT655325 DNG655325:DNP655325 DXC655325:DXL655325 EGY655325:EHH655325 EQU655325:ERD655325 FAQ655325:FAZ655325 FKM655325:FKV655325 FUI655325:FUR655325 GEE655325:GEN655325 GOA655325:GOJ655325 GXW655325:GYF655325 HHS655325:HIB655325 HRO655325:HRX655325 IBK655325:IBT655325 ILG655325:ILP655325 IVC655325:IVL655325 JEY655325:JFH655325 JOU655325:JPD655325 JYQ655325:JYZ655325 KIM655325:KIV655325 KSI655325:KSR655325 LCE655325:LCN655325 LMA655325:LMJ655325 LVW655325:LWF655325 MFS655325:MGB655325 MPO655325:MPX655325 MZK655325:MZT655325 NJG655325:NJP655325 NTC655325:NTL655325 OCY655325:ODH655325 OMU655325:OND655325 OWQ655325:OWZ655325 PGM655325:PGV655325 PQI655325:PQR655325 QAE655325:QAN655325 QKA655325:QKJ655325 QTW655325:QUF655325 RDS655325:REB655325 RNO655325:RNX655325 RXK655325:RXT655325 SHG655325:SHP655325 SRC655325:SRL655325 TAY655325:TBH655325 TKU655325:TLD655325 TUQ655325:TUZ655325 UEM655325:UEV655325 UOI655325:UOR655325 UYE655325:UYN655325 VIA655325:VIJ655325 VRW655325:VSF655325 WBS655325:WCB655325 WLO655325:WLX655325 WVK655325:WVT655325 J720861:S720861 IY720861:JH720861 SU720861:TD720861 ACQ720861:ACZ720861 AMM720861:AMV720861 AWI720861:AWR720861 BGE720861:BGN720861 BQA720861:BQJ720861 BZW720861:CAF720861 CJS720861:CKB720861 CTO720861:CTX720861 DDK720861:DDT720861 DNG720861:DNP720861 DXC720861:DXL720861 EGY720861:EHH720861 EQU720861:ERD720861 FAQ720861:FAZ720861 FKM720861:FKV720861 FUI720861:FUR720861 GEE720861:GEN720861 GOA720861:GOJ720861 GXW720861:GYF720861 HHS720861:HIB720861 HRO720861:HRX720861 IBK720861:IBT720861 ILG720861:ILP720861 IVC720861:IVL720861 JEY720861:JFH720861 JOU720861:JPD720861 JYQ720861:JYZ720861 KIM720861:KIV720861 KSI720861:KSR720861 LCE720861:LCN720861 LMA720861:LMJ720861 LVW720861:LWF720861 MFS720861:MGB720861 MPO720861:MPX720861 MZK720861:MZT720861 NJG720861:NJP720861 NTC720861:NTL720861 OCY720861:ODH720861 OMU720861:OND720861 OWQ720861:OWZ720861 PGM720861:PGV720861 PQI720861:PQR720861 QAE720861:QAN720861 QKA720861:QKJ720861 QTW720861:QUF720861 RDS720861:REB720861 RNO720861:RNX720861 RXK720861:RXT720861 SHG720861:SHP720861 SRC720861:SRL720861 TAY720861:TBH720861 TKU720861:TLD720861 TUQ720861:TUZ720861 UEM720861:UEV720861 UOI720861:UOR720861 UYE720861:UYN720861 VIA720861:VIJ720861 VRW720861:VSF720861 WBS720861:WCB720861 WLO720861:WLX720861 WVK720861:WVT720861 J786397:S786397 IY786397:JH786397 SU786397:TD786397 ACQ786397:ACZ786397 AMM786397:AMV786397 AWI786397:AWR786397 BGE786397:BGN786397 BQA786397:BQJ786397 BZW786397:CAF786397 CJS786397:CKB786397 CTO786397:CTX786397 DDK786397:DDT786397 DNG786397:DNP786397 DXC786397:DXL786397 EGY786397:EHH786397 EQU786397:ERD786397 FAQ786397:FAZ786397 FKM786397:FKV786397 FUI786397:FUR786397 GEE786397:GEN786397 GOA786397:GOJ786397 GXW786397:GYF786397 HHS786397:HIB786397 HRO786397:HRX786397 IBK786397:IBT786397 ILG786397:ILP786397 IVC786397:IVL786397 JEY786397:JFH786397 JOU786397:JPD786397 JYQ786397:JYZ786397 KIM786397:KIV786397 KSI786397:KSR786397 LCE786397:LCN786397 LMA786397:LMJ786397 LVW786397:LWF786397 MFS786397:MGB786397 MPO786397:MPX786397 MZK786397:MZT786397 NJG786397:NJP786397 NTC786397:NTL786397 OCY786397:ODH786397 OMU786397:OND786397 OWQ786397:OWZ786397 PGM786397:PGV786397 PQI786397:PQR786397 QAE786397:QAN786397 QKA786397:QKJ786397 QTW786397:QUF786397 RDS786397:REB786397 RNO786397:RNX786397 RXK786397:RXT786397 SHG786397:SHP786397 SRC786397:SRL786397 TAY786397:TBH786397 TKU786397:TLD786397 TUQ786397:TUZ786397 UEM786397:UEV786397 UOI786397:UOR786397 UYE786397:UYN786397 VIA786397:VIJ786397 VRW786397:VSF786397 WBS786397:WCB786397 WLO786397:WLX786397 WVK786397:WVT786397 J851933:S851933 IY851933:JH851933 SU851933:TD851933 ACQ851933:ACZ851933 AMM851933:AMV851933 AWI851933:AWR851933 BGE851933:BGN851933 BQA851933:BQJ851933 BZW851933:CAF851933 CJS851933:CKB851933 CTO851933:CTX851933 DDK851933:DDT851933 DNG851933:DNP851933 DXC851933:DXL851933 EGY851933:EHH851933 EQU851933:ERD851933 FAQ851933:FAZ851933 FKM851933:FKV851933 FUI851933:FUR851933 GEE851933:GEN851933 GOA851933:GOJ851933 GXW851933:GYF851933 HHS851933:HIB851933 HRO851933:HRX851933 IBK851933:IBT851933 ILG851933:ILP851933 IVC851933:IVL851933 JEY851933:JFH851933 JOU851933:JPD851933 JYQ851933:JYZ851933 KIM851933:KIV851933 KSI851933:KSR851933 LCE851933:LCN851933 LMA851933:LMJ851933 LVW851933:LWF851933 MFS851933:MGB851933 MPO851933:MPX851933 MZK851933:MZT851933 NJG851933:NJP851933 NTC851933:NTL851933 OCY851933:ODH851933 OMU851933:OND851933 OWQ851933:OWZ851933 PGM851933:PGV851933 PQI851933:PQR851933 QAE851933:QAN851933 QKA851933:QKJ851933 QTW851933:QUF851933 RDS851933:REB851933 RNO851933:RNX851933 RXK851933:RXT851933 SHG851933:SHP851933 SRC851933:SRL851933 TAY851933:TBH851933 TKU851933:TLD851933 TUQ851933:TUZ851933 UEM851933:UEV851933 UOI851933:UOR851933 UYE851933:UYN851933 VIA851933:VIJ851933 VRW851933:VSF851933 WBS851933:WCB851933 WLO851933:WLX851933 WVK851933:WVT851933 J917469:S917469 IY917469:JH917469 SU917469:TD917469 ACQ917469:ACZ917469 AMM917469:AMV917469 AWI917469:AWR917469 BGE917469:BGN917469 BQA917469:BQJ917469 BZW917469:CAF917469 CJS917469:CKB917469 CTO917469:CTX917469 DDK917469:DDT917469 DNG917469:DNP917469 DXC917469:DXL917469 EGY917469:EHH917469 EQU917469:ERD917469 FAQ917469:FAZ917469 FKM917469:FKV917469 FUI917469:FUR917469 GEE917469:GEN917469 GOA917469:GOJ917469 GXW917469:GYF917469 HHS917469:HIB917469 HRO917469:HRX917469 IBK917469:IBT917469 ILG917469:ILP917469 IVC917469:IVL917469 JEY917469:JFH917469 JOU917469:JPD917469 JYQ917469:JYZ917469 KIM917469:KIV917469 KSI917469:KSR917469 LCE917469:LCN917469 LMA917469:LMJ917469 LVW917469:LWF917469 MFS917469:MGB917469 MPO917469:MPX917469 MZK917469:MZT917469 NJG917469:NJP917469 NTC917469:NTL917469 OCY917469:ODH917469 OMU917469:OND917469 OWQ917469:OWZ917469 PGM917469:PGV917469 PQI917469:PQR917469 QAE917469:QAN917469 QKA917469:QKJ917469 QTW917469:QUF917469 RDS917469:REB917469 RNO917469:RNX917469 RXK917469:RXT917469 SHG917469:SHP917469 SRC917469:SRL917469 TAY917469:TBH917469 TKU917469:TLD917469 TUQ917469:TUZ917469 UEM917469:UEV917469 UOI917469:UOR917469 UYE917469:UYN917469 VIA917469:VIJ917469 VRW917469:VSF917469 WBS917469:WCB917469 WLO917469:WLX917469 WVK917469:WVT917469 J983005:S983005 IY983005:JH983005 SU983005:TD983005 ACQ983005:ACZ983005 AMM983005:AMV983005 AWI983005:AWR983005 BGE983005:BGN983005 BQA983005:BQJ983005 BZW983005:CAF983005 CJS983005:CKB983005 CTO983005:CTX983005 DDK983005:DDT983005 DNG983005:DNP983005 DXC983005:DXL983005 EGY983005:EHH983005 EQU983005:ERD983005 FAQ983005:FAZ983005 FKM983005:FKV983005 FUI983005:FUR983005 GEE983005:GEN983005 GOA983005:GOJ983005 GXW983005:GYF983005 HHS983005:HIB983005 HRO983005:HRX983005 IBK983005:IBT983005 ILG983005:ILP983005 IVC983005:IVL983005 JEY983005:JFH983005 JOU983005:JPD983005 JYQ983005:JYZ983005 KIM983005:KIV983005 KSI983005:KSR983005 LCE983005:LCN983005 LMA983005:LMJ983005 LVW983005:LWF983005 MFS983005:MGB983005 MPO983005:MPX983005 MZK983005:MZT983005 NJG983005:NJP983005 NTC983005:NTL983005 OCY983005:ODH983005 OMU983005:OND983005 OWQ983005:OWZ983005 PGM983005:PGV983005 PQI983005:PQR983005 QAE983005:QAN983005 QKA983005:QKJ983005 QTW983005:QUF983005 RDS983005:REB983005 RNO983005:RNX983005 RXK983005:RXT983005 SHG983005:SHP983005 SRC983005:SRL983005 TAY983005:TBH983005 TKU983005:TLD983005 TUQ983005:TUZ983005 UEM983005:UEV983005 UOI983005:UOR983005 UYE983005:UYN983005 VIA983005:VIJ983005 VRW983005:VSF983005 WBS983005:WCB983005 WLO983005:WLX983005 WVK983005:WVT983005 J56:S56 IY56:JH56 SU56:TD56 ACQ56:ACZ56 AMM56:AMV56 AWI56:AWR56 BGE56:BGN56 BQA56:BQJ56 BZW56:CAF56 CJS56:CKB56 CTO56:CTX56 DDK56:DDT56 DNG56:DNP56 DXC56:DXL56 EGY56:EHH56 EQU56:ERD56 FAQ56:FAZ56 FKM56:FKV56 FUI56:FUR56 GEE56:GEN56 GOA56:GOJ56 GXW56:GYF56 HHS56:HIB56 HRO56:HRX56 IBK56:IBT56 ILG56:ILP56 IVC56:IVL56 JEY56:JFH56 JOU56:JPD56 JYQ56:JYZ56 KIM56:KIV56 KSI56:KSR56 LCE56:LCN56 LMA56:LMJ56 LVW56:LWF56 MFS56:MGB56 MPO56:MPX56 MZK56:MZT56 NJG56:NJP56 NTC56:NTL56 OCY56:ODH56 OMU56:OND56 OWQ56:OWZ56 PGM56:PGV56 PQI56:PQR56 QAE56:QAN56 QKA56:QKJ56 QTW56:QUF56 RDS56:REB56 RNO56:RNX56 RXK56:RXT56 SHG56:SHP56 SRC56:SRL56 TAY56:TBH56 TKU56:TLD56 TUQ56:TUZ56 UEM56:UEV56 UOI56:UOR56 UYE56:UYN56 VIA56:VIJ56 VRW56:VSF56 WBS56:WCB56 WLO56:WLX56 WVK56:WVT56 J65541:S65541 IY65541:JH65541 SU65541:TD65541 ACQ65541:ACZ65541 AMM65541:AMV65541 AWI65541:AWR65541 BGE65541:BGN65541 BQA65541:BQJ65541 BZW65541:CAF65541 CJS65541:CKB65541 CTO65541:CTX65541 DDK65541:DDT65541 DNG65541:DNP65541 DXC65541:DXL65541 EGY65541:EHH65541 EQU65541:ERD65541 FAQ65541:FAZ65541 FKM65541:FKV65541 FUI65541:FUR65541 GEE65541:GEN65541 GOA65541:GOJ65541 GXW65541:GYF65541 HHS65541:HIB65541 HRO65541:HRX65541 IBK65541:IBT65541 ILG65541:ILP65541 IVC65541:IVL65541 JEY65541:JFH65541 JOU65541:JPD65541 JYQ65541:JYZ65541 KIM65541:KIV65541 KSI65541:KSR65541 LCE65541:LCN65541 LMA65541:LMJ65541 LVW65541:LWF65541 MFS65541:MGB65541 MPO65541:MPX65541 MZK65541:MZT65541 NJG65541:NJP65541 NTC65541:NTL65541 OCY65541:ODH65541 OMU65541:OND65541 OWQ65541:OWZ65541 PGM65541:PGV65541 PQI65541:PQR65541 QAE65541:QAN65541 QKA65541:QKJ65541 QTW65541:QUF65541 RDS65541:REB65541 RNO65541:RNX65541 RXK65541:RXT65541 SHG65541:SHP65541 SRC65541:SRL65541 TAY65541:TBH65541 TKU65541:TLD65541 TUQ65541:TUZ65541 UEM65541:UEV65541 UOI65541:UOR65541 UYE65541:UYN65541 VIA65541:VIJ65541 VRW65541:VSF65541 WBS65541:WCB65541 WLO65541:WLX65541 WVK65541:WVT65541 J131077:S131077 IY131077:JH131077 SU131077:TD131077 ACQ131077:ACZ131077 AMM131077:AMV131077 AWI131077:AWR131077 BGE131077:BGN131077 BQA131077:BQJ131077 BZW131077:CAF131077 CJS131077:CKB131077 CTO131077:CTX131077 DDK131077:DDT131077 DNG131077:DNP131077 DXC131077:DXL131077 EGY131077:EHH131077 EQU131077:ERD131077 FAQ131077:FAZ131077 FKM131077:FKV131077 FUI131077:FUR131077 GEE131077:GEN131077 GOA131077:GOJ131077 GXW131077:GYF131077 HHS131077:HIB131077 HRO131077:HRX131077 IBK131077:IBT131077 ILG131077:ILP131077 IVC131077:IVL131077 JEY131077:JFH131077 JOU131077:JPD131077 JYQ131077:JYZ131077 KIM131077:KIV131077 KSI131077:KSR131077 LCE131077:LCN131077 LMA131077:LMJ131077 LVW131077:LWF131077 MFS131077:MGB131077 MPO131077:MPX131077 MZK131077:MZT131077 NJG131077:NJP131077 NTC131077:NTL131077 OCY131077:ODH131077 OMU131077:OND131077 OWQ131077:OWZ131077 PGM131077:PGV131077 PQI131077:PQR131077 QAE131077:QAN131077 QKA131077:QKJ131077 QTW131077:QUF131077 RDS131077:REB131077 RNO131077:RNX131077 RXK131077:RXT131077 SHG131077:SHP131077 SRC131077:SRL131077 TAY131077:TBH131077 TKU131077:TLD131077 TUQ131077:TUZ131077 UEM131077:UEV131077 UOI131077:UOR131077 UYE131077:UYN131077 VIA131077:VIJ131077 VRW131077:VSF131077 WBS131077:WCB131077 WLO131077:WLX131077 WVK131077:WVT131077 J196613:S196613 IY196613:JH196613 SU196613:TD196613 ACQ196613:ACZ196613 AMM196613:AMV196613 AWI196613:AWR196613 BGE196613:BGN196613 BQA196613:BQJ196613 BZW196613:CAF196613 CJS196613:CKB196613 CTO196613:CTX196613 DDK196613:DDT196613 DNG196613:DNP196613 DXC196613:DXL196613 EGY196613:EHH196613 EQU196613:ERD196613 FAQ196613:FAZ196613 FKM196613:FKV196613 FUI196613:FUR196613 GEE196613:GEN196613 GOA196613:GOJ196613 GXW196613:GYF196613 HHS196613:HIB196613 HRO196613:HRX196613 IBK196613:IBT196613 ILG196613:ILP196613 IVC196613:IVL196613 JEY196613:JFH196613 JOU196613:JPD196613 JYQ196613:JYZ196613 KIM196613:KIV196613 KSI196613:KSR196613 LCE196613:LCN196613 LMA196613:LMJ196613 LVW196613:LWF196613 MFS196613:MGB196613 MPO196613:MPX196613 MZK196613:MZT196613 NJG196613:NJP196613 NTC196613:NTL196613 OCY196613:ODH196613 OMU196613:OND196613 OWQ196613:OWZ196613 PGM196613:PGV196613 PQI196613:PQR196613 QAE196613:QAN196613 QKA196613:QKJ196613 QTW196613:QUF196613 RDS196613:REB196613 RNO196613:RNX196613 RXK196613:RXT196613 SHG196613:SHP196613 SRC196613:SRL196613 TAY196613:TBH196613 TKU196613:TLD196613 TUQ196613:TUZ196613 UEM196613:UEV196613 UOI196613:UOR196613 UYE196613:UYN196613 VIA196613:VIJ196613 VRW196613:VSF196613 WBS196613:WCB196613 WLO196613:WLX196613 WVK196613:WVT196613 J262149:S262149 IY262149:JH262149 SU262149:TD262149 ACQ262149:ACZ262149 AMM262149:AMV262149 AWI262149:AWR262149 BGE262149:BGN262149 BQA262149:BQJ262149 BZW262149:CAF262149 CJS262149:CKB262149 CTO262149:CTX262149 DDK262149:DDT262149 DNG262149:DNP262149 DXC262149:DXL262149 EGY262149:EHH262149 EQU262149:ERD262149 FAQ262149:FAZ262149 FKM262149:FKV262149 FUI262149:FUR262149 GEE262149:GEN262149 GOA262149:GOJ262149 GXW262149:GYF262149 HHS262149:HIB262149 HRO262149:HRX262149 IBK262149:IBT262149 ILG262149:ILP262149 IVC262149:IVL262149 JEY262149:JFH262149 JOU262149:JPD262149 JYQ262149:JYZ262149 KIM262149:KIV262149 KSI262149:KSR262149 LCE262149:LCN262149 LMA262149:LMJ262149 LVW262149:LWF262149 MFS262149:MGB262149 MPO262149:MPX262149 MZK262149:MZT262149 NJG262149:NJP262149 NTC262149:NTL262149 OCY262149:ODH262149 OMU262149:OND262149 OWQ262149:OWZ262149 PGM262149:PGV262149 PQI262149:PQR262149 QAE262149:QAN262149 QKA262149:QKJ262149 QTW262149:QUF262149 RDS262149:REB262149 RNO262149:RNX262149 RXK262149:RXT262149 SHG262149:SHP262149 SRC262149:SRL262149 TAY262149:TBH262149 TKU262149:TLD262149 TUQ262149:TUZ262149 UEM262149:UEV262149 UOI262149:UOR262149 UYE262149:UYN262149 VIA262149:VIJ262149 VRW262149:VSF262149 WBS262149:WCB262149 WLO262149:WLX262149 WVK262149:WVT262149 J327685:S327685 IY327685:JH327685 SU327685:TD327685 ACQ327685:ACZ327685 AMM327685:AMV327685 AWI327685:AWR327685 BGE327685:BGN327685 BQA327685:BQJ327685 BZW327685:CAF327685 CJS327685:CKB327685 CTO327685:CTX327685 DDK327685:DDT327685 DNG327685:DNP327685 DXC327685:DXL327685 EGY327685:EHH327685 EQU327685:ERD327685 FAQ327685:FAZ327685 FKM327685:FKV327685 FUI327685:FUR327685 GEE327685:GEN327685 GOA327685:GOJ327685 GXW327685:GYF327685 HHS327685:HIB327685 HRO327685:HRX327685 IBK327685:IBT327685 ILG327685:ILP327685 IVC327685:IVL327685 JEY327685:JFH327685 JOU327685:JPD327685 JYQ327685:JYZ327685 KIM327685:KIV327685 KSI327685:KSR327685 LCE327685:LCN327685 LMA327685:LMJ327685 LVW327685:LWF327685 MFS327685:MGB327685 MPO327685:MPX327685 MZK327685:MZT327685 NJG327685:NJP327685 NTC327685:NTL327685 OCY327685:ODH327685 OMU327685:OND327685 OWQ327685:OWZ327685 PGM327685:PGV327685 PQI327685:PQR327685 QAE327685:QAN327685 QKA327685:QKJ327685 QTW327685:QUF327685 RDS327685:REB327685 RNO327685:RNX327685 RXK327685:RXT327685 SHG327685:SHP327685 SRC327685:SRL327685 TAY327685:TBH327685 TKU327685:TLD327685 TUQ327685:TUZ327685 UEM327685:UEV327685 UOI327685:UOR327685 UYE327685:UYN327685 VIA327685:VIJ327685 VRW327685:VSF327685 WBS327685:WCB327685 WLO327685:WLX327685 WVK327685:WVT327685 J393221:S393221 IY393221:JH393221 SU393221:TD393221 ACQ393221:ACZ393221 AMM393221:AMV393221 AWI393221:AWR393221 BGE393221:BGN393221 BQA393221:BQJ393221 BZW393221:CAF393221 CJS393221:CKB393221 CTO393221:CTX393221 DDK393221:DDT393221 DNG393221:DNP393221 DXC393221:DXL393221 EGY393221:EHH393221 EQU393221:ERD393221 FAQ393221:FAZ393221 FKM393221:FKV393221 FUI393221:FUR393221 GEE393221:GEN393221 GOA393221:GOJ393221 GXW393221:GYF393221 HHS393221:HIB393221 HRO393221:HRX393221 IBK393221:IBT393221 ILG393221:ILP393221 IVC393221:IVL393221 JEY393221:JFH393221 JOU393221:JPD393221 JYQ393221:JYZ393221 KIM393221:KIV393221 KSI393221:KSR393221 LCE393221:LCN393221 LMA393221:LMJ393221 LVW393221:LWF393221 MFS393221:MGB393221 MPO393221:MPX393221 MZK393221:MZT393221 NJG393221:NJP393221 NTC393221:NTL393221 OCY393221:ODH393221 OMU393221:OND393221 OWQ393221:OWZ393221 PGM393221:PGV393221 PQI393221:PQR393221 QAE393221:QAN393221 QKA393221:QKJ393221 QTW393221:QUF393221 RDS393221:REB393221 RNO393221:RNX393221 RXK393221:RXT393221 SHG393221:SHP393221 SRC393221:SRL393221 TAY393221:TBH393221 TKU393221:TLD393221 TUQ393221:TUZ393221 UEM393221:UEV393221 UOI393221:UOR393221 UYE393221:UYN393221 VIA393221:VIJ393221 VRW393221:VSF393221 WBS393221:WCB393221 WLO393221:WLX393221 WVK393221:WVT393221 J458757:S458757 IY458757:JH458757 SU458757:TD458757 ACQ458757:ACZ458757 AMM458757:AMV458757 AWI458757:AWR458757 BGE458757:BGN458757 BQA458757:BQJ458757 BZW458757:CAF458757 CJS458757:CKB458757 CTO458757:CTX458757 DDK458757:DDT458757 DNG458757:DNP458757 DXC458757:DXL458757 EGY458757:EHH458757 EQU458757:ERD458757 FAQ458757:FAZ458757 FKM458757:FKV458757 FUI458757:FUR458757 GEE458757:GEN458757 GOA458757:GOJ458757 GXW458757:GYF458757 HHS458757:HIB458757 HRO458757:HRX458757 IBK458757:IBT458757 ILG458757:ILP458757 IVC458757:IVL458757 JEY458757:JFH458757 JOU458757:JPD458757 JYQ458757:JYZ458757 KIM458757:KIV458757 KSI458757:KSR458757 LCE458757:LCN458757 LMA458757:LMJ458757 LVW458757:LWF458757 MFS458757:MGB458757 MPO458757:MPX458757 MZK458757:MZT458757 NJG458757:NJP458757 NTC458757:NTL458757 OCY458757:ODH458757 OMU458757:OND458757 OWQ458757:OWZ458757 PGM458757:PGV458757 PQI458757:PQR458757 QAE458757:QAN458757 QKA458757:QKJ458757 QTW458757:QUF458757 RDS458757:REB458757 RNO458757:RNX458757 RXK458757:RXT458757 SHG458757:SHP458757 SRC458757:SRL458757 TAY458757:TBH458757 TKU458757:TLD458757 TUQ458757:TUZ458757 UEM458757:UEV458757 UOI458757:UOR458757 UYE458757:UYN458757 VIA458757:VIJ458757 VRW458757:VSF458757 WBS458757:WCB458757 WLO458757:WLX458757 WVK458757:WVT458757 J524293:S524293 IY524293:JH524293 SU524293:TD524293 ACQ524293:ACZ524293 AMM524293:AMV524293 AWI524293:AWR524293 BGE524293:BGN524293 BQA524293:BQJ524293 BZW524293:CAF524293 CJS524293:CKB524293 CTO524293:CTX524293 DDK524293:DDT524293 DNG524293:DNP524293 DXC524293:DXL524293 EGY524293:EHH524293 EQU524293:ERD524293 FAQ524293:FAZ524293 FKM524293:FKV524293 FUI524293:FUR524293 GEE524293:GEN524293 GOA524293:GOJ524293 GXW524293:GYF524293 HHS524293:HIB524293 HRO524293:HRX524293 IBK524293:IBT524293 ILG524293:ILP524293 IVC524293:IVL524293 JEY524293:JFH524293 JOU524293:JPD524293 JYQ524293:JYZ524293 KIM524293:KIV524293 KSI524293:KSR524293 LCE524293:LCN524293 LMA524293:LMJ524293 LVW524293:LWF524293 MFS524293:MGB524293 MPO524293:MPX524293 MZK524293:MZT524293 NJG524293:NJP524293 NTC524293:NTL524293 OCY524293:ODH524293 OMU524293:OND524293 OWQ524293:OWZ524293 PGM524293:PGV524293 PQI524293:PQR524293 QAE524293:QAN524293 QKA524293:QKJ524293 QTW524293:QUF524293 RDS524293:REB524293 RNO524293:RNX524293 RXK524293:RXT524293 SHG524293:SHP524293 SRC524293:SRL524293 TAY524293:TBH524293 TKU524293:TLD524293 TUQ524293:TUZ524293 UEM524293:UEV524293 UOI524293:UOR524293 UYE524293:UYN524293 VIA524293:VIJ524293 VRW524293:VSF524293 WBS524293:WCB524293 WLO524293:WLX524293 WVK524293:WVT524293 J589829:S589829 IY589829:JH589829 SU589829:TD589829 ACQ589829:ACZ589829 AMM589829:AMV589829 AWI589829:AWR589829 BGE589829:BGN589829 BQA589829:BQJ589829 BZW589829:CAF589829 CJS589829:CKB589829 CTO589829:CTX589829 DDK589829:DDT589829 DNG589829:DNP589829 DXC589829:DXL589829 EGY589829:EHH589829 EQU589829:ERD589829 FAQ589829:FAZ589829 FKM589829:FKV589829 FUI589829:FUR589829 GEE589829:GEN589829 GOA589829:GOJ589829 GXW589829:GYF589829 HHS589829:HIB589829 HRO589829:HRX589829 IBK589829:IBT589829 ILG589829:ILP589829 IVC589829:IVL589829 JEY589829:JFH589829 JOU589829:JPD589829 JYQ589829:JYZ589829 KIM589829:KIV589829 KSI589829:KSR589829 LCE589829:LCN589829 LMA589829:LMJ589829 LVW589829:LWF589829 MFS589829:MGB589829 MPO589829:MPX589829 MZK589829:MZT589829 NJG589829:NJP589829 NTC589829:NTL589829 OCY589829:ODH589829 OMU589829:OND589829 OWQ589829:OWZ589829 PGM589829:PGV589829 PQI589829:PQR589829 QAE589829:QAN589829 QKA589829:QKJ589829 QTW589829:QUF589829 RDS589829:REB589829 RNO589829:RNX589829 RXK589829:RXT589829 SHG589829:SHP589829 SRC589829:SRL589829 TAY589829:TBH589829 TKU589829:TLD589829 TUQ589829:TUZ589829 UEM589829:UEV589829 UOI589829:UOR589829 UYE589829:UYN589829 VIA589829:VIJ589829 VRW589829:VSF589829 WBS589829:WCB589829 WLO589829:WLX589829 WVK589829:WVT589829 J655365:S655365 IY655365:JH655365 SU655365:TD655365 ACQ655365:ACZ655365 AMM655365:AMV655365 AWI655365:AWR655365 BGE655365:BGN655365 BQA655365:BQJ655365 BZW655365:CAF655365 CJS655365:CKB655365 CTO655365:CTX655365 DDK655365:DDT655365 DNG655365:DNP655365 DXC655365:DXL655365 EGY655365:EHH655365 EQU655365:ERD655365 FAQ655365:FAZ655365 FKM655365:FKV655365 FUI655365:FUR655365 GEE655365:GEN655365 GOA655365:GOJ655365 GXW655365:GYF655365 HHS655365:HIB655365 HRO655365:HRX655365 IBK655365:IBT655365 ILG655365:ILP655365 IVC655365:IVL655365 JEY655365:JFH655365 JOU655365:JPD655365 JYQ655365:JYZ655365 KIM655365:KIV655365 KSI655365:KSR655365 LCE655365:LCN655365 LMA655365:LMJ655365 LVW655365:LWF655365 MFS655365:MGB655365 MPO655365:MPX655365 MZK655365:MZT655365 NJG655365:NJP655365 NTC655365:NTL655365 OCY655365:ODH655365 OMU655365:OND655365 OWQ655365:OWZ655365 PGM655365:PGV655365 PQI655365:PQR655365 QAE655365:QAN655365 QKA655365:QKJ655365 QTW655365:QUF655365 RDS655365:REB655365 RNO655365:RNX655365 RXK655365:RXT655365 SHG655365:SHP655365 SRC655365:SRL655365 TAY655365:TBH655365 TKU655365:TLD655365 TUQ655365:TUZ655365 UEM655365:UEV655365 UOI655365:UOR655365 UYE655365:UYN655365 VIA655365:VIJ655365 VRW655365:VSF655365 WBS655365:WCB655365 WLO655365:WLX655365 WVK655365:WVT655365 J720901:S720901 IY720901:JH720901 SU720901:TD720901 ACQ720901:ACZ720901 AMM720901:AMV720901 AWI720901:AWR720901 BGE720901:BGN720901 BQA720901:BQJ720901 BZW720901:CAF720901 CJS720901:CKB720901 CTO720901:CTX720901 DDK720901:DDT720901 DNG720901:DNP720901 DXC720901:DXL720901 EGY720901:EHH720901 EQU720901:ERD720901 FAQ720901:FAZ720901 FKM720901:FKV720901 FUI720901:FUR720901 GEE720901:GEN720901 GOA720901:GOJ720901 GXW720901:GYF720901 HHS720901:HIB720901 HRO720901:HRX720901 IBK720901:IBT720901 ILG720901:ILP720901 IVC720901:IVL720901 JEY720901:JFH720901 JOU720901:JPD720901 JYQ720901:JYZ720901 KIM720901:KIV720901 KSI720901:KSR720901 LCE720901:LCN720901 LMA720901:LMJ720901 LVW720901:LWF720901 MFS720901:MGB720901 MPO720901:MPX720901 MZK720901:MZT720901 NJG720901:NJP720901 NTC720901:NTL720901 OCY720901:ODH720901 OMU720901:OND720901 OWQ720901:OWZ720901 PGM720901:PGV720901 PQI720901:PQR720901 QAE720901:QAN720901 QKA720901:QKJ720901 QTW720901:QUF720901 RDS720901:REB720901 RNO720901:RNX720901 RXK720901:RXT720901 SHG720901:SHP720901 SRC720901:SRL720901 TAY720901:TBH720901 TKU720901:TLD720901 TUQ720901:TUZ720901 UEM720901:UEV720901 UOI720901:UOR720901 UYE720901:UYN720901 VIA720901:VIJ720901 VRW720901:VSF720901 WBS720901:WCB720901 WLO720901:WLX720901 WVK720901:WVT720901 J786437:S786437 IY786437:JH786437 SU786437:TD786437 ACQ786437:ACZ786437 AMM786437:AMV786437 AWI786437:AWR786437 BGE786437:BGN786437 BQA786437:BQJ786437 BZW786437:CAF786437 CJS786437:CKB786437 CTO786437:CTX786437 DDK786437:DDT786437 DNG786437:DNP786437 DXC786437:DXL786437 EGY786437:EHH786437 EQU786437:ERD786437 FAQ786437:FAZ786437 FKM786437:FKV786437 FUI786437:FUR786437 GEE786437:GEN786437 GOA786437:GOJ786437 GXW786437:GYF786437 HHS786437:HIB786437 HRO786437:HRX786437 IBK786437:IBT786437 ILG786437:ILP786437 IVC786437:IVL786437 JEY786437:JFH786437 JOU786437:JPD786437 JYQ786437:JYZ786437 KIM786437:KIV786437 KSI786437:KSR786437 LCE786437:LCN786437 LMA786437:LMJ786437 LVW786437:LWF786437 MFS786437:MGB786437 MPO786437:MPX786437 MZK786437:MZT786437 NJG786437:NJP786437 NTC786437:NTL786437 OCY786437:ODH786437 OMU786437:OND786437 OWQ786437:OWZ786437 PGM786437:PGV786437 PQI786437:PQR786437 QAE786437:QAN786437 QKA786437:QKJ786437 QTW786437:QUF786437 RDS786437:REB786437 RNO786437:RNX786437 RXK786437:RXT786437 SHG786437:SHP786437 SRC786437:SRL786437 TAY786437:TBH786437 TKU786437:TLD786437 TUQ786437:TUZ786437 UEM786437:UEV786437 UOI786437:UOR786437 UYE786437:UYN786437 VIA786437:VIJ786437 VRW786437:VSF786437 WBS786437:WCB786437 WLO786437:WLX786437 WVK786437:WVT786437 J851973:S851973 IY851973:JH851973 SU851973:TD851973 ACQ851973:ACZ851973 AMM851973:AMV851973 AWI851973:AWR851973 BGE851973:BGN851973 BQA851973:BQJ851973 BZW851973:CAF851973 CJS851973:CKB851973 CTO851973:CTX851973 DDK851973:DDT851973 DNG851973:DNP851973 DXC851973:DXL851973 EGY851973:EHH851973 EQU851973:ERD851973 FAQ851973:FAZ851973 FKM851973:FKV851973 FUI851973:FUR851973 GEE851973:GEN851973 GOA851973:GOJ851973 GXW851973:GYF851973 HHS851973:HIB851973 HRO851973:HRX851973 IBK851973:IBT851973 ILG851973:ILP851973 IVC851973:IVL851973 JEY851973:JFH851973 JOU851973:JPD851973 JYQ851973:JYZ851973 KIM851973:KIV851973 KSI851973:KSR851973 LCE851973:LCN851973 LMA851973:LMJ851973 LVW851973:LWF851973 MFS851973:MGB851973 MPO851973:MPX851973 MZK851973:MZT851973 NJG851973:NJP851973 NTC851973:NTL851973 OCY851973:ODH851973 OMU851973:OND851973 OWQ851973:OWZ851973 PGM851973:PGV851973 PQI851973:PQR851973 QAE851973:QAN851973 QKA851973:QKJ851973 QTW851973:QUF851973 RDS851973:REB851973 RNO851973:RNX851973 RXK851973:RXT851973 SHG851973:SHP851973 SRC851973:SRL851973 TAY851973:TBH851973 TKU851973:TLD851973 TUQ851973:TUZ851973 UEM851973:UEV851973 UOI851973:UOR851973 UYE851973:UYN851973 VIA851973:VIJ851973 VRW851973:VSF851973 WBS851973:WCB851973 WLO851973:WLX851973 WVK851973:WVT851973 J917509:S917509 IY917509:JH917509 SU917509:TD917509 ACQ917509:ACZ917509 AMM917509:AMV917509 AWI917509:AWR917509 BGE917509:BGN917509 BQA917509:BQJ917509 BZW917509:CAF917509 CJS917509:CKB917509 CTO917509:CTX917509 DDK917509:DDT917509 DNG917509:DNP917509 DXC917509:DXL917509 EGY917509:EHH917509 EQU917509:ERD917509 FAQ917509:FAZ917509 FKM917509:FKV917509 FUI917509:FUR917509 GEE917509:GEN917509 GOA917509:GOJ917509 GXW917509:GYF917509 HHS917509:HIB917509 HRO917509:HRX917509 IBK917509:IBT917509 ILG917509:ILP917509 IVC917509:IVL917509 JEY917509:JFH917509 JOU917509:JPD917509 JYQ917509:JYZ917509 KIM917509:KIV917509 KSI917509:KSR917509 LCE917509:LCN917509 LMA917509:LMJ917509 LVW917509:LWF917509 MFS917509:MGB917509 MPO917509:MPX917509 MZK917509:MZT917509 NJG917509:NJP917509 NTC917509:NTL917509 OCY917509:ODH917509 OMU917509:OND917509 OWQ917509:OWZ917509 PGM917509:PGV917509 PQI917509:PQR917509 QAE917509:QAN917509 QKA917509:QKJ917509 QTW917509:QUF917509 RDS917509:REB917509 RNO917509:RNX917509 RXK917509:RXT917509 SHG917509:SHP917509 SRC917509:SRL917509 TAY917509:TBH917509 TKU917509:TLD917509 TUQ917509:TUZ917509 UEM917509:UEV917509 UOI917509:UOR917509 UYE917509:UYN917509 VIA917509:VIJ917509 VRW917509:VSF917509 WBS917509:WCB917509 WLO917509:WLX917509 WVK917509:WVT917509 J983045:S983045 IY983045:JH983045 SU983045:TD983045 ACQ983045:ACZ983045 AMM983045:AMV983045 AWI983045:AWR983045 BGE983045:BGN983045 BQA983045:BQJ983045 BZW983045:CAF983045 CJS983045:CKB983045 CTO983045:CTX983045 DDK983045:DDT983045 DNG983045:DNP983045 DXC983045:DXL983045 EGY983045:EHH983045 EQU983045:ERD983045 FAQ983045:FAZ983045 FKM983045:FKV983045 FUI983045:FUR983045 GEE983045:GEN983045 GOA983045:GOJ983045 GXW983045:GYF983045 HHS983045:HIB983045 HRO983045:HRX983045 IBK983045:IBT983045 ILG983045:ILP983045 IVC983045:IVL983045 JEY983045:JFH983045 JOU983045:JPD983045 JYQ983045:JYZ983045 KIM983045:KIV983045 KSI983045:KSR983045 LCE983045:LCN983045 LMA983045:LMJ983045 LVW983045:LWF983045 MFS983045:MGB983045 MPO983045:MPX983045 MZK983045:MZT983045 NJG983045:NJP983045 NTC983045:NTL983045 OCY983045:ODH983045 OMU983045:OND983045 OWQ983045:OWZ983045 PGM983045:PGV983045 PQI983045:PQR983045 QAE983045:QAN983045 QKA983045:QKJ983045 QTW983045:QUF983045 RDS983045:REB983045 RNO983045:RNX983045 RXK983045:RXT983045 SHG983045:SHP983045 SRC983045:SRL983045 TAY983045:TBH983045 TKU983045:TLD983045 TUQ983045:TUZ983045 UEM983045:UEV983045 UOI983045:UOR983045 UYE983045:UYN983045 VIA983045:VIJ983045 VRW983045:VSF983045 WBS983045:WCB983045 WLO983045:WLX983045 WVK983045:WVT983045 J65581:S65581 IY65581:JH65581 SU65581:TD65581 ACQ65581:ACZ65581 AMM65581:AMV65581 AWI65581:AWR65581 BGE65581:BGN65581 BQA65581:BQJ65581 BZW65581:CAF65581 CJS65581:CKB65581 CTO65581:CTX65581 DDK65581:DDT65581 DNG65581:DNP65581 DXC65581:DXL65581 EGY65581:EHH65581 EQU65581:ERD65581 FAQ65581:FAZ65581 FKM65581:FKV65581 FUI65581:FUR65581 GEE65581:GEN65581 GOA65581:GOJ65581 GXW65581:GYF65581 HHS65581:HIB65581 HRO65581:HRX65581 IBK65581:IBT65581 ILG65581:ILP65581 IVC65581:IVL65581 JEY65581:JFH65581 JOU65581:JPD65581 JYQ65581:JYZ65581 KIM65581:KIV65581 KSI65581:KSR65581 LCE65581:LCN65581 LMA65581:LMJ65581 LVW65581:LWF65581 MFS65581:MGB65581 MPO65581:MPX65581 MZK65581:MZT65581 NJG65581:NJP65581 NTC65581:NTL65581 OCY65581:ODH65581 OMU65581:OND65581 OWQ65581:OWZ65581 PGM65581:PGV65581 PQI65581:PQR65581 QAE65581:QAN65581 QKA65581:QKJ65581 QTW65581:QUF65581 RDS65581:REB65581 RNO65581:RNX65581 RXK65581:RXT65581 SHG65581:SHP65581 SRC65581:SRL65581 TAY65581:TBH65581 TKU65581:TLD65581 TUQ65581:TUZ65581 UEM65581:UEV65581 UOI65581:UOR65581 UYE65581:UYN65581 VIA65581:VIJ65581 VRW65581:VSF65581 WBS65581:WCB65581 WLO65581:WLX65581 WVK65581:WVT65581 J131117:S131117 IY131117:JH131117 SU131117:TD131117 ACQ131117:ACZ131117 AMM131117:AMV131117 AWI131117:AWR131117 BGE131117:BGN131117 BQA131117:BQJ131117 BZW131117:CAF131117 CJS131117:CKB131117 CTO131117:CTX131117 DDK131117:DDT131117 DNG131117:DNP131117 DXC131117:DXL131117 EGY131117:EHH131117 EQU131117:ERD131117 FAQ131117:FAZ131117 FKM131117:FKV131117 FUI131117:FUR131117 GEE131117:GEN131117 GOA131117:GOJ131117 GXW131117:GYF131117 HHS131117:HIB131117 HRO131117:HRX131117 IBK131117:IBT131117 ILG131117:ILP131117 IVC131117:IVL131117 JEY131117:JFH131117 JOU131117:JPD131117 JYQ131117:JYZ131117 KIM131117:KIV131117 KSI131117:KSR131117 LCE131117:LCN131117 LMA131117:LMJ131117 LVW131117:LWF131117 MFS131117:MGB131117 MPO131117:MPX131117 MZK131117:MZT131117 NJG131117:NJP131117 NTC131117:NTL131117 OCY131117:ODH131117 OMU131117:OND131117 OWQ131117:OWZ131117 PGM131117:PGV131117 PQI131117:PQR131117 QAE131117:QAN131117 QKA131117:QKJ131117 QTW131117:QUF131117 RDS131117:REB131117 RNO131117:RNX131117 RXK131117:RXT131117 SHG131117:SHP131117 SRC131117:SRL131117 TAY131117:TBH131117 TKU131117:TLD131117 TUQ131117:TUZ131117 UEM131117:UEV131117 UOI131117:UOR131117 UYE131117:UYN131117 VIA131117:VIJ131117 VRW131117:VSF131117 WBS131117:WCB131117 WLO131117:WLX131117 WVK131117:WVT131117 J196653:S196653 IY196653:JH196653 SU196653:TD196653 ACQ196653:ACZ196653 AMM196653:AMV196653 AWI196653:AWR196653 BGE196653:BGN196653 BQA196653:BQJ196653 BZW196653:CAF196653 CJS196653:CKB196653 CTO196653:CTX196653 DDK196653:DDT196653 DNG196653:DNP196653 DXC196653:DXL196653 EGY196653:EHH196653 EQU196653:ERD196653 FAQ196653:FAZ196653 FKM196653:FKV196653 FUI196653:FUR196653 GEE196653:GEN196653 GOA196653:GOJ196653 GXW196653:GYF196653 HHS196653:HIB196653 HRO196653:HRX196653 IBK196653:IBT196653 ILG196653:ILP196653 IVC196653:IVL196653 JEY196653:JFH196653 JOU196653:JPD196653 JYQ196653:JYZ196653 KIM196653:KIV196653 KSI196653:KSR196653 LCE196653:LCN196653 LMA196653:LMJ196653 LVW196653:LWF196653 MFS196653:MGB196653 MPO196653:MPX196653 MZK196653:MZT196653 NJG196653:NJP196653 NTC196653:NTL196653 OCY196653:ODH196653 OMU196653:OND196653 OWQ196653:OWZ196653 PGM196653:PGV196653 PQI196653:PQR196653 QAE196653:QAN196653 QKA196653:QKJ196653 QTW196653:QUF196653 RDS196653:REB196653 RNO196653:RNX196653 RXK196653:RXT196653 SHG196653:SHP196653 SRC196653:SRL196653 TAY196653:TBH196653 TKU196653:TLD196653 TUQ196653:TUZ196653 UEM196653:UEV196653 UOI196653:UOR196653 UYE196653:UYN196653 VIA196653:VIJ196653 VRW196653:VSF196653 WBS196653:WCB196653 WLO196653:WLX196653 WVK196653:WVT196653 J262189:S262189 IY262189:JH262189 SU262189:TD262189 ACQ262189:ACZ262189 AMM262189:AMV262189 AWI262189:AWR262189 BGE262189:BGN262189 BQA262189:BQJ262189 BZW262189:CAF262189 CJS262189:CKB262189 CTO262189:CTX262189 DDK262189:DDT262189 DNG262189:DNP262189 DXC262189:DXL262189 EGY262189:EHH262189 EQU262189:ERD262189 FAQ262189:FAZ262189 FKM262189:FKV262189 FUI262189:FUR262189 GEE262189:GEN262189 GOA262189:GOJ262189 GXW262189:GYF262189 HHS262189:HIB262189 HRO262189:HRX262189 IBK262189:IBT262189 ILG262189:ILP262189 IVC262189:IVL262189 JEY262189:JFH262189 JOU262189:JPD262189 JYQ262189:JYZ262189 KIM262189:KIV262189 KSI262189:KSR262189 LCE262189:LCN262189 LMA262189:LMJ262189 LVW262189:LWF262189 MFS262189:MGB262189 MPO262189:MPX262189 MZK262189:MZT262189 NJG262189:NJP262189 NTC262189:NTL262189 OCY262189:ODH262189 OMU262189:OND262189 OWQ262189:OWZ262189 PGM262189:PGV262189 PQI262189:PQR262189 QAE262189:QAN262189 QKA262189:QKJ262189 QTW262189:QUF262189 RDS262189:REB262189 RNO262189:RNX262189 RXK262189:RXT262189 SHG262189:SHP262189 SRC262189:SRL262189 TAY262189:TBH262189 TKU262189:TLD262189 TUQ262189:TUZ262189 UEM262189:UEV262189 UOI262189:UOR262189 UYE262189:UYN262189 VIA262189:VIJ262189 VRW262189:VSF262189 WBS262189:WCB262189 WLO262189:WLX262189 WVK262189:WVT262189 J327725:S327725 IY327725:JH327725 SU327725:TD327725 ACQ327725:ACZ327725 AMM327725:AMV327725 AWI327725:AWR327725 BGE327725:BGN327725 BQA327725:BQJ327725 BZW327725:CAF327725 CJS327725:CKB327725 CTO327725:CTX327725 DDK327725:DDT327725 DNG327725:DNP327725 DXC327725:DXL327725 EGY327725:EHH327725 EQU327725:ERD327725 FAQ327725:FAZ327725 FKM327725:FKV327725 FUI327725:FUR327725 GEE327725:GEN327725 GOA327725:GOJ327725 GXW327725:GYF327725 HHS327725:HIB327725 HRO327725:HRX327725 IBK327725:IBT327725 ILG327725:ILP327725 IVC327725:IVL327725 JEY327725:JFH327725 JOU327725:JPD327725 JYQ327725:JYZ327725 KIM327725:KIV327725 KSI327725:KSR327725 LCE327725:LCN327725 LMA327725:LMJ327725 LVW327725:LWF327725 MFS327725:MGB327725 MPO327725:MPX327725 MZK327725:MZT327725 NJG327725:NJP327725 NTC327725:NTL327725 OCY327725:ODH327725 OMU327725:OND327725 OWQ327725:OWZ327725 PGM327725:PGV327725 PQI327725:PQR327725 QAE327725:QAN327725 QKA327725:QKJ327725 QTW327725:QUF327725 RDS327725:REB327725 RNO327725:RNX327725 RXK327725:RXT327725 SHG327725:SHP327725 SRC327725:SRL327725 TAY327725:TBH327725 TKU327725:TLD327725 TUQ327725:TUZ327725 UEM327725:UEV327725 UOI327725:UOR327725 UYE327725:UYN327725 VIA327725:VIJ327725 VRW327725:VSF327725 WBS327725:WCB327725 WLO327725:WLX327725 WVK327725:WVT327725 J393261:S393261 IY393261:JH393261 SU393261:TD393261 ACQ393261:ACZ393261 AMM393261:AMV393261 AWI393261:AWR393261 BGE393261:BGN393261 BQA393261:BQJ393261 BZW393261:CAF393261 CJS393261:CKB393261 CTO393261:CTX393261 DDK393261:DDT393261 DNG393261:DNP393261 DXC393261:DXL393261 EGY393261:EHH393261 EQU393261:ERD393261 FAQ393261:FAZ393261 FKM393261:FKV393261 FUI393261:FUR393261 GEE393261:GEN393261 GOA393261:GOJ393261 GXW393261:GYF393261 HHS393261:HIB393261 HRO393261:HRX393261 IBK393261:IBT393261 ILG393261:ILP393261 IVC393261:IVL393261 JEY393261:JFH393261 JOU393261:JPD393261 JYQ393261:JYZ393261 KIM393261:KIV393261 KSI393261:KSR393261 LCE393261:LCN393261 LMA393261:LMJ393261 LVW393261:LWF393261 MFS393261:MGB393261 MPO393261:MPX393261 MZK393261:MZT393261 NJG393261:NJP393261 NTC393261:NTL393261 OCY393261:ODH393261 OMU393261:OND393261 OWQ393261:OWZ393261 PGM393261:PGV393261 PQI393261:PQR393261 QAE393261:QAN393261 QKA393261:QKJ393261 QTW393261:QUF393261 RDS393261:REB393261 RNO393261:RNX393261 RXK393261:RXT393261 SHG393261:SHP393261 SRC393261:SRL393261 TAY393261:TBH393261 TKU393261:TLD393261 TUQ393261:TUZ393261 UEM393261:UEV393261 UOI393261:UOR393261 UYE393261:UYN393261 VIA393261:VIJ393261 VRW393261:VSF393261 WBS393261:WCB393261 WLO393261:WLX393261 WVK393261:WVT393261 J458797:S458797 IY458797:JH458797 SU458797:TD458797 ACQ458797:ACZ458797 AMM458797:AMV458797 AWI458797:AWR458797 BGE458797:BGN458797 BQA458797:BQJ458797 BZW458797:CAF458797 CJS458797:CKB458797 CTO458797:CTX458797 DDK458797:DDT458797 DNG458797:DNP458797 DXC458797:DXL458797 EGY458797:EHH458797 EQU458797:ERD458797 FAQ458797:FAZ458797 FKM458797:FKV458797 FUI458797:FUR458797 GEE458797:GEN458797 GOA458797:GOJ458797 GXW458797:GYF458797 HHS458797:HIB458797 HRO458797:HRX458797 IBK458797:IBT458797 ILG458797:ILP458797 IVC458797:IVL458797 JEY458797:JFH458797 JOU458797:JPD458797 JYQ458797:JYZ458797 KIM458797:KIV458797 KSI458797:KSR458797 LCE458797:LCN458797 LMA458797:LMJ458797 LVW458797:LWF458797 MFS458797:MGB458797 MPO458797:MPX458797 MZK458797:MZT458797 NJG458797:NJP458797 NTC458797:NTL458797 OCY458797:ODH458797 OMU458797:OND458797 OWQ458797:OWZ458797 PGM458797:PGV458797 PQI458797:PQR458797 QAE458797:QAN458797 QKA458797:QKJ458797 QTW458797:QUF458797 RDS458797:REB458797 RNO458797:RNX458797 RXK458797:RXT458797 SHG458797:SHP458797 SRC458797:SRL458797 TAY458797:TBH458797 TKU458797:TLD458797 TUQ458797:TUZ458797 UEM458797:UEV458797 UOI458797:UOR458797 UYE458797:UYN458797 VIA458797:VIJ458797 VRW458797:VSF458797 WBS458797:WCB458797 WLO458797:WLX458797 WVK458797:WVT458797 J524333:S524333 IY524333:JH524333 SU524333:TD524333 ACQ524333:ACZ524333 AMM524333:AMV524333 AWI524333:AWR524333 BGE524333:BGN524333 BQA524333:BQJ524333 BZW524333:CAF524333 CJS524333:CKB524333 CTO524333:CTX524333 DDK524333:DDT524333 DNG524333:DNP524333 DXC524333:DXL524333 EGY524333:EHH524333 EQU524333:ERD524333 FAQ524333:FAZ524333 FKM524333:FKV524333 FUI524333:FUR524333 GEE524333:GEN524333 GOA524333:GOJ524333 GXW524333:GYF524333 HHS524333:HIB524333 HRO524333:HRX524333 IBK524333:IBT524333 ILG524333:ILP524333 IVC524333:IVL524333 JEY524333:JFH524333 JOU524333:JPD524333 JYQ524333:JYZ524333 KIM524333:KIV524333 KSI524333:KSR524333 LCE524333:LCN524333 LMA524333:LMJ524333 LVW524333:LWF524333 MFS524333:MGB524333 MPO524333:MPX524333 MZK524333:MZT524333 NJG524333:NJP524333 NTC524333:NTL524333 OCY524333:ODH524333 OMU524333:OND524333 OWQ524333:OWZ524333 PGM524333:PGV524333 PQI524333:PQR524333 QAE524333:QAN524333 QKA524333:QKJ524333 QTW524333:QUF524333 RDS524333:REB524333 RNO524333:RNX524333 RXK524333:RXT524333 SHG524333:SHP524333 SRC524333:SRL524333 TAY524333:TBH524333 TKU524333:TLD524333 TUQ524333:TUZ524333 UEM524333:UEV524333 UOI524333:UOR524333 UYE524333:UYN524333 VIA524333:VIJ524333 VRW524333:VSF524333 WBS524333:WCB524333 WLO524333:WLX524333 WVK524333:WVT524333 J589869:S589869 IY589869:JH589869 SU589869:TD589869 ACQ589869:ACZ589869 AMM589869:AMV589869 AWI589869:AWR589869 BGE589869:BGN589869 BQA589869:BQJ589869 BZW589869:CAF589869 CJS589869:CKB589869 CTO589869:CTX589869 DDK589869:DDT589869 DNG589869:DNP589869 DXC589869:DXL589869 EGY589869:EHH589869 EQU589869:ERD589869 FAQ589869:FAZ589869 FKM589869:FKV589869 FUI589869:FUR589869 GEE589869:GEN589869 GOA589869:GOJ589869 GXW589869:GYF589869 HHS589869:HIB589869 HRO589869:HRX589869 IBK589869:IBT589869 ILG589869:ILP589869 IVC589869:IVL589869 JEY589869:JFH589869 JOU589869:JPD589869 JYQ589869:JYZ589869 KIM589869:KIV589869 KSI589869:KSR589869 LCE589869:LCN589869 LMA589869:LMJ589869 LVW589869:LWF589869 MFS589869:MGB589869 MPO589869:MPX589869 MZK589869:MZT589869 NJG589869:NJP589869 NTC589869:NTL589869 OCY589869:ODH589869 OMU589869:OND589869 OWQ589869:OWZ589869 PGM589869:PGV589869 PQI589869:PQR589869 QAE589869:QAN589869 QKA589869:QKJ589869 QTW589869:QUF589869 RDS589869:REB589869 RNO589869:RNX589869 RXK589869:RXT589869 SHG589869:SHP589869 SRC589869:SRL589869 TAY589869:TBH589869 TKU589869:TLD589869 TUQ589869:TUZ589869 UEM589869:UEV589869 UOI589869:UOR589869 UYE589869:UYN589869 VIA589869:VIJ589869 VRW589869:VSF589869 WBS589869:WCB589869 WLO589869:WLX589869 WVK589869:WVT589869 J655405:S655405 IY655405:JH655405 SU655405:TD655405 ACQ655405:ACZ655405 AMM655405:AMV655405 AWI655405:AWR655405 BGE655405:BGN655405 BQA655405:BQJ655405 BZW655405:CAF655405 CJS655405:CKB655405 CTO655405:CTX655405 DDK655405:DDT655405 DNG655405:DNP655405 DXC655405:DXL655405 EGY655405:EHH655405 EQU655405:ERD655405 FAQ655405:FAZ655405 FKM655405:FKV655405 FUI655405:FUR655405 GEE655405:GEN655405 GOA655405:GOJ655405 GXW655405:GYF655405 HHS655405:HIB655405 HRO655405:HRX655405 IBK655405:IBT655405 ILG655405:ILP655405 IVC655405:IVL655405 JEY655405:JFH655405 JOU655405:JPD655405 JYQ655405:JYZ655405 KIM655405:KIV655405 KSI655405:KSR655405 LCE655405:LCN655405 LMA655405:LMJ655405 LVW655405:LWF655405 MFS655405:MGB655405 MPO655405:MPX655405 MZK655405:MZT655405 NJG655405:NJP655405 NTC655405:NTL655405 OCY655405:ODH655405 OMU655405:OND655405 OWQ655405:OWZ655405 PGM655405:PGV655405 PQI655405:PQR655405 QAE655405:QAN655405 QKA655405:QKJ655405 QTW655405:QUF655405 RDS655405:REB655405 RNO655405:RNX655405 RXK655405:RXT655405 SHG655405:SHP655405 SRC655405:SRL655405 TAY655405:TBH655405 TKU655405:TLD655405 TUQ655405:TUZ655405 UEM655405:UEV655405 UOI655405:UOR655405 UYE655405:UYN655405 VIA655405:VIJ655405 VRW655405:VSF655405 WBS655405:WCB655405 WLO655405:WLX655405 WVK655405:WVT655405 J720941:S720941 IY720941:JH720941 SU720941:TD720941 ACQ720941:ACZ720941 AMM720941:AMV720941 AWI720941:AWR720941 BGE720941:BGN720941 BQA720941:BQJ720941 BZW720941:CAF720941 CJS720941:CKB720941 CTO720941:CTX720941 DDK720941:DDT720941 DNG720941:DNP720941 DXC720941:DXL720941 EGY720941:EHH720941 EQU720941:ERD720941 FAQ720941:FAZ720941 FKM720941:FKV720941 FUI720941:FUR720941 GEE720941:GEN720941 GOA720941:GOJ720941 GXW720941:GYF720941 HHS720941:HIB720941 HRO720941:HRX720941 IBK720941:IBT720941 ILG720941:ILP720941 IVC720941:IVL720941 JEY720941:JFH720941 JOU720941:JPD720941 JYQ720941:JYZ720941 KIM720941:KIV720941 KSI720941:KSR720941 LCE720941:LCN720941 LMA720941:LMJ720941 LVW720941:LWF720941 MFS720941:MGB720941 MPO720941:MPX720941 MZK720941:MZT720941 NJG720941:NJP720941 NTC720941:NTL720941 OCY720941:ODH720941 OMU720941:OND720941 OWQ720941:OWZ720941 PGM720941:PGV720941 PQI720941:PQR720941 QAE720941:QAN720941 QKA720941:QKJ720941 QTW720941:QUF720941 RDS720941:REB720941 RNO720941:RNX720941 RXK720941:RXT720941 SHG720941:SHP720941 SRC720941:SRL720941 TAY720941:TBH720941 TKU720941:TLD720941 TUQ720941:TUZ720941 UEM720941:UEV720941 UOI720941:UOR720941 UYE720941:UYN720941 VIA720941:VIJ720941 VRW720941:VSF720941 WBS720941:WCB720941 WLO720941:WLX720941 WVK720941:WVT720941 J786477:S786477 IY786477:JH786477 SU786477:TD786477 ACQ786477:ACZ786477 AMM786477:AMV786477 AWI786477:AWR786477 BGE786477:BGN786477 BQA786477:BQJ786477 BZW786477:CAF786477 CJS786477:CKB786477 CTO786477:CTX786477 DDK786477:DDT786477 DNG786477:DNP786477 DXC786477:DXL786477 EGY786477:EHH786477 EQU786477:ERD786477 FAQ786477:FAZ786477 FKM786477:FKV786477 FUI786477:FUR786477 GEE786477:GEN786477 GOA786477:GOJ786477 GXW786477:GYF786477 HHS786477:HIB786477 HRO786477:HRX786477 IBK786477:IBT786477 ILG786477:ILP786477 IVC786477:IVL786477 JEY786477:JFH786477 JOU786477:JPD786477 JYQ786477:JYZ786477 KIM786477:KIV786477 KSI786477:KSR786477 LCE786477:LCN786477 LMA786477:LMJ786477 LVW786477:LWF786477 MFS786477:MGB786477 MPO786477:MPX786477 MZK786477:MZT786477 NJG786477:NJP786477 NTC786477:NTL786477 OCY786477:ODH786477 OMU786477:OND786477 OWQ786477:OWZ786477 PGM786477:PGV786477 PQI786477:PQR786477 QAE786477:QAN786477 QKA786477:QKJ786477 QTW786477:QUF786477 RDS786477:REB786477 RNO786477:RNX786477 RXK786477:RXT786477 SHG786477:SHP786477 SRC786477:SRL786477 TAY786477:TBH786477 TKU786477:TLD786477 TUQ786477:TUZ786477 UEM786477:UEV786477 UOI786477:UOR786477 UYE786477:UYN786477 VIA786477:VIJ786477 VRW786477:VSF786477 WBS786477:WCB786477 WLO786477:WLX786477 WVK786477:WVT786477 J852013:S852013 IY852013:JH852013 SU852013:TD852013 ACQ852013:ACZ852013 AMM852013:AMV852013 AWI852013:AWR852013 BGE852013:BGN852013 BQA852013:BQJ852013 BZW852013:CAF852013 CJS852013:CKB852013 CTO852013:CTX852013 DDK852013:DDT852013 DNG852013:DNP852013 DXC852013:DXL852013 EGY852013:EHH852013 EQU852013:ERD852013 FAQ852013:FAZ852013 FKM852013:FKV852013 FUI852013:FUR852013 GEE852013:GEN852013 GOA852013:GOJ852013 GXW852013:GYF852013 HHS852013:HIB852013 HRO852013:HRX852013 IBK852013:IBT852013 ILG852013:ILP852013 IVC852013:IVL852013 JEY852013:JFH852013 JOU852013:JPD852013 JYQ852013:JYZ852013 KIM852013:KIV852013 KSI852013:KSR852013 LCE852013:LCN852013 LMA852013:LMJ852013 LVW852013:LWF852013 MFS852013:MGB852013 MPO852013:MPX852013 MZK852013:MZT852013 NJG852013:NJP852013 NTC852013:NTL852013 OCY852013:ODH852013 OMU852013:OND852013 OWQ852013:OWZ852013 PGM852013:PGV852013 PQI852013:PQR852013 QAE852013:QAN852013 QKA852013:QKJ852013 QTW852013:QUF852013 RDS852013:REB852013 RNO852013:RNX852013 RXK852013:RXT852013 SHG852013:SHP852013 SRC852013:SRL852013 TAY852013:TBH852013 TKU852013:TLD852013 TUQ852013:TUZ852013 UEM852013:UEV852013 UOI852013:UOR852013 UYE852013:UYN852013 VIA852013:VIJ852013 VRW852013:VSF852013 WBS852013:WCB852013 WLO852013:WLX852013 WVK852013:WVT852013 J917549:S917549 IY917549:JH917549 SU917549:TD917549 ACQ917549:ACZ917549 AMM917549:AMV917549 AWI917549:AWR917549 BGE917549:BGN917549 BQA917549:BQJ917549 BZW917549:CAF917549 CJS917549:CKB917549 CTO917549:CTX917549 DDK917549:DDT917549 DNG917549:DNP917549 DXC917549:DXL917549 EGY917549:EHH917549 EQU917549:ERD917549 FAQ917549:FAZ917549 FKM917549:FKV917549 FUI917549:FUR917549 GEE917549:GEN917549 GOA917549:GOJ917549 GXW917549:GYF917549 HHS917549:HIB917549 HRO917549:HRX917549 IBK917549:IBT917549 ILG917549:ILP917549 IVC917549:IVL917549 JEY917549:JFH917549 JOU917549:JPD917549 JYQ917549:JYZ917549 KIM917549:KIV917549 KSI917549:KSR917549 LCE917549:LCN917549 LMA917549:LMJ917549 LVW917549:LWF917549 MFS917549:MGB917549 MPO917549:MPX917549 MZK917549:MZT917549 NJG917549:NJP917549 NTC917549:NTL917549 OCY917549:ODH917549 OMU917549:OND917549 OWQ917549:OWZ917549 PGM917549:PGV917549 PQI917549:PQR917549 QAE917549:QAN917549 QKA917549:QKJ917549 QTW917549:QUF917549 RDS917549:REB917549 RNO917549:RNX917549 RXK917549:RXT917549 SHG917549:SHP917549 SRC917549:SRL917549 TAY917549:TBH917549 TKU917549:TLD917549 TUQ917549:TUZ917549 UEM917549:UEV917549 UOI917549:UOR917549 UYE917549:UYN917549 VIA917549:VIJ917549 VRW917549:VSF917549 WBS917549:WCB917549 WLO917549:WLX917549 WVK917549:WVT917549 J983085:S983085 IY983085:JH983085 SU983085:TD983085 ACQ983085:ACZ983085 AMM983085:AMV983085 AWI983085:AWR983085 BGE983085:BGN983085 BQA983085:BQJ983085 BZW983085:CAF983085 CJS983085:CKB983085 CTO983085:CTX983085 DDK983085:DDT983085 DNG983085:DNP983085 DXC983085:DXL983085 EGY983085:EHH983085 EQU983085:ERD983085 FAQ983085:FAZ983085 FKM983085:FKV983085 FUI983085:FUR983085 GEE983085:GEN983085 GOA983085:GOJ983085 GXW983085:GYF983085 HHS983085:HIB983085 HRO983085:HRX983085 IBK983085:IBT983085 ILG983085:ILP983085 IVC983085:IVL983085 JEY983085:JFH983085 JOU983085:JPD983085 JYQ983085:JYZ983085 KIM983085:KIV983085 KSI983085:KSR983085 LCE983085:LCN983085 LMA983085:LMJ983085 LVW983085:LWF983085 MFS983085:MGB983085 MPO983085:MPX983085 MZK983085:MZT983085 NJG983085:NJP983085 NTC983085:NTL983085 OCY983085:ODH983085 OMU983085:OND983085 OWQ983085:OWZ983085 PGM983085:PGV983085 PQI983085:PQR983085 QAE983085:QAN983085 QKA983085:QKJ983085 QTW983085:QUF983085 RDS983085:REB983085 RNO983085:RNX983085 RXK983085:RXT983085 SHG983085:SHP983085 SRC983085:SRL983085 TAY983085:TBH983085 TKU983085:TLD983085 TUQ983085:TUZ983085 UEM983085:UEV983085 UOI983085:UOR983085 UYE983085:UYN983085 VIA983085:VIJ983085 VRW983085:VSF983085 WBS983085:WCB983085 WLO983085:WLX983085 WVK983085:WVT983085" xr:uid="{E4EFA9AD-521E-4991-B4FB-ED8A0EFBFF5C}">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R10:S10 JG10:JH10 TC10:TD10 ACY10:ACZ10 AMU10:AMV10 AWQ10:AWR10 BGM10:BGN10 BQI10:BQJ10 CAE10:CAF10 CKA10:CKB10 CTW10:CTX10 DDS10:DDT10 DNO10:DNP10 DXK10:DXL10 EHG10:EHH10 ERC10:ERD10 FAY10:FAZ10 FKU10:FKV10 FUQ10:FUR10 GEM10:GEN10 GOI10:GOJ10 GYE10:GYF10 HIA10:HIB10 HRW10:HRX10 IBS10:IBT10 ILO10:ILP10 IVK10:IVL10 JFG10:JFH10 JPC10:JPD10 JYY10:JYZ10 KIU10:KIV10 KSQ10:KSR10 LCM10:LCN10 LMI10:LMJ10 LWE10:LWF10 MGA10:MGB10 MPW10:MPX10 MZS10:MZT10 NJO10:NJP10 NTK10:NTL10 ODG10:ODH10 ONC10:OND10 OWY10:OWZ10 PGU10:PGV10 PQQ10:PQR10 QAM10:QAN10 QKI10:QKJ10 QUE10:QUF10 REA10:REB10 RNW10:RNX10 RXS10:RXT10 SHO10:SHP10 SRK10:SRL10 TBG10:TBH10 TLC10:TLD10 TUY10:TUZ10 UEU10:UEV10 UOQ10:UOR10 UYM10:UYN10 VII10:VIJ10 VSE10:VSF10 WCA10:WCB10 WLW10:WLX10 WVS10:WVT10 R65494:S65494 JG65494:JH65494 TC65494:TD65494 ACY65494:ACZ65494 AMU65494:AMV65494 AWQ65494:AWR65494 BGM65494:BGN65494 BQI65494:BQJ65494 CAE65494:CAF65494 CKA65494:CKB65494 CTW65494:CTX65494 DDS65494:DDT65494 DNO65494:DNP65494 DXK65494:DXL65494 EHG65494:EHH65494 ERC65494:ERD65494 FAY65494:FAZ65494 FKU65494:FKV65494 FUQ65494:FUR65494 GEM65494:GEN65494 GOI65494:GOJ65494 GYE65494:GYF65494 HIA65494:HIB65494 HRW65494:HRX65494 IBS65494:IBT65494 ILO65494:ILP65494 IVK65494:IVL65494 JFG65494:JFH65494 JPC65494:JPD65494 JYY65494:JYZ65494 KIU65494:KIV65494 KSQ65494:KSR65494 LCM65494:LCN65494 LMI65494:LMJ65494 LWE65494:LWF65494 MGA65494:MGB65494 MPW65494:MPX65494 MZS65494:MZT65494 NJO65494:NJP65494 NTK65494:NTL65494 ODG65494:ODH65494 ONC65494:OND65494 OWY65494:OWZ65494 PGU65494:PGV65494 PQQ65494:PQR65494 QAM65494:QAN65494 QKI65494:QKJ65494 QUE65494:QUF65494 REA65494:REB65494 RNW65494:RNX65494 RXS65494:RXT65494 SHO65494:SHP65494 SRK65494:SRL65494 TBG65494:TBH65494 TLC65494:TLD65494 TUY65494:TUZ65494 UEU65494:UEV65494 UOQ65494:UOR65494 UYM65494:UYN65494 VII65494:VIJ65494 VSE65494:VSF65494 WCA65494:WCB65494 WLW65494:WLX65494 WVS65494:WVT65494 R131030:S131030 JG131030:JH131030 TC131030:TD131030 ACY131030:ACZ131030 AMU131030:AMV131030 AWQ131030:AWR131030 BGM131030:BGN131030 BQI131030:BQJ131030 CAE131030:CAF131030 CKA131030:CKB131030 CTW131030:CTX131030 DDS131030:DDT131030 DNO131030:DNP131030 DXK131030:DXL131030 EHG131030:EHH131030 ERC131030:ERD131030 FAY131030:FAZ131030 FKU131030:FKV131030 FUQ131030:FUR131030 GEM131030:GEN131030 GOI131030:GOJ131030 GYE131030:GYF131030 HIA131030:HIB131030 HRW131030:HRX131030 IBS131030:IBT131030 ILO131030:ILP131030 IVK131030:IVL131030 JFG131030:JFH131030 JPC131030:JPD131030 JYY131030:JYZ131030 KIU131030:KIV131030 KSQ131030:KSR131030 LCM131030:LCN131030 LMI131030:LMJ131030 LWE131030:LWF131030 MGA131030:MGB131030 MPW131030:MPX131030 MZS131030:MZT131030 NJO131030:NJP131030 NTK131030:NTL131030 ODG131030:ODH131030 ONC131030:OND131030 OWY131030:OWZ131030 PGU131030:PGV131030 PQQ131030:PQR131030 QAM131030:QAN131030 QKI131030:QKJ131030 QUE131030:QUF131030 REA131030:REB131030 RNW131030:RNX131030 RXS131030:RXT131030 SHO131030:SHP131030 SRK131030:SRL131030 TBG131030:TBH131030 TLC131030:TLD131030 TUY131030:TUZ131030 UEU131030:UEV131030 UOQ131030:UOR131030 UYM131030:UYN131030 VII131030:VIJ131030 VSE131030:VSF131030 WCA131030:WCB131030 WLW131030:WLX131030 WVS131030:WVT131030 R196566:S196566 JG196566:JH196566 TC196566:TD196566 ACY196566:ACZ196566 AMU196566:AMV196566 AWQ196566:AWR196566 BGM196566:BGN196566 BQI196566:BQJ196566 CAE196566:CAF196566 CKA196566:CKB196566 CTW196566:CTX196566 DDS196566:DDT196566 DNO196566:DNP196566 DXK196566:DXL196566 EHG196566:EHH196566 ERC196566:ERD196566 FAY196566:FAZ196566 FKU196566:FKV196566 FUQ196566:FUR196566 GEM196566:GEN196566 GOI196566:GOJ196566 GYE196566:GYF196566 HIA196566:HIB196566 HRW196566:HRX196566 IBS196566:IBT196566 ILO196566:ILP196566 IVK196566:IVL196566 JFG196566:JFH196566 JPC196566:JPD196566 JYY196566:JYZ196566 KIU196566:KIV196566 KSQ196566:KSR196566 LCM196566:LCN196566 LMI196566:LMJ196566 LWE196566:LWF196566 MGA196566:MGB196566 MPW196566:MPX196566 MZS196566:MZT196566 NJO196566:NJP196566 NTK196566:NTL196566 ODG196566:ODH196566 ONC196566:OND196566 OWY196566:OWZ196566 PGU196566:PGV196566 PQQ196566:PQR196566 QAM196566:QAN196566 QKI196566:QKJ196566 QUE196566:QUF196566 REA196566:REB196566 RNW196566:RNX196566 RXS196566:RXT196566 SHO196566:SHP196566 SRK196566:SRL196566 TBG196566:TBH196566 TLC196566:TLD196566 TUY196566:TUZ196566 UEU196566:UEV196566 UOQ196566:UOR196566 UYM196566:UYN196566 VII196566:VIJ196566 VSE196566:VSF196566 WCA196566:WCB196566 WLW196566:WLX196566 WVS196566:WVT196566 R262102:S262102 JG262102:JH262102 TC262102:TD262102 ACY262102:ACZ262102 AMU262102:AMV262102 AWQ262102:AWR262102 BGM262102:BGN262102 BQI262102:BQJ262102 CAE262102:CAF262102 CKA262102:CKB262102 CTW262102:CTX262102 DDS262102:DDT262102 DNO262102:DNP262102 DXK262102:DXL262102 EHG262102:EHH262102 ERC262102:ERD262102 FAY262102:FAZ262102 FKU262102:FKV262102 FUQ262102:FUR262102 GEM262102:GEN262102 GOI262102:GOJ262102 GYE262102:GYF262102 HIA262102:HIB262102 HRW262102:HRX262102 IBS262102:IBT262102 ILO262102:ILP262102 IVK262102:IVL262102 JFG262102:JFH262102 JPC262102:JPD262102 JYY262102:JYZ262102 KIU262102:KIV262102 KSQ262102:KSR262102 LCM262102:LCN262102 LMI262102:LMJ262102 LWE262102:LWF262102 MGA262102:MGB262102 MPW262102:MPX262102 MZS262102:MZT262102 NJO262102:NJP262102 NTK262102:NTL262102 ODG262102:ODH262102 ONC262102:OND262102 OWY262102:OWZ262102 PGU262102:PGV262102 PQQ262102:PQR262102 QAM262102:QAN262102 QKI262102:QKJ262102 QUE262102:QUF262102 REA262102:REB262102 RNW262102:RNX262102 RXS262102:RXT262102 SHO262102:SHP262102 SRK262102:SRL262102 TBG262102:TBH262102 TLC262102:TLD262102 TUY262102:TUZ262102 UEU262102:UEV262102 UOQ262102:UOR262102 UYM262102:UYN262102 VII262102:VIJ262102 VSE262102:VSF262102 WCA262102:WCB262102 WLW262102:WLX262102 WVS262102:WVT262102 R327638:S327638 JG327638:JH327638 TC327638:TD327638 ACY327638:ACZ327638 AMU327638:AMV327638 AWQ327638:AWR327638 BGM327638:BGN327638 BQI327638:BQJ327638 CAE327638:CAF327638 CKA327638:CKB327638 CTW327638:CTX327638 DDS327638:DDT327638 DNO327638:DNP327638 DXK327638:DXL327638 EHG327638:EHH327638 ERC327638:ERD327638 FAY327638:FAZ327638 FKU327638:FKV327638 FUQ327638:FUR327638 GEM327638:GEN327638 GOI327638:GOJ327638 GYE327638:GYF327638 HIA327638:HIB327638 HRW327638:HRX327638 IBS327638:IBT327638 ILO327638:ILP327638 IVK327638:IVL327638 JFG327638:JFH327638 JPC327638:JPD327638 JYY327638:JYZ327638 KIU327638:KIV327638 KSQ327638:KSR327638 LCM327638:LCN327638 LMI327638:LMJ327638 LWE327638:LWF327638 MGA327638:MGB327638 MPW327638:MPX327638 MZS327638:MZT327638 NJO327638:NJP327638 NTK327638:NTL327638 ODG327638:ODH327638 ONC327638:OND327638 OWY327638:OWZ327638 PGU327638:PGV327638 PQQ327638:PQR327638 QAM327638:QAN327638 QKI327638:QKJ327638 QUE327638:QUF327638 REA327638:REB327638 RNW327638:RNX327638 RXS327638:RXT327638 SHO327638:SHP327638 SRK327638:SRL327638 TBG327638:TBH327638 TLC327638:TLD327638 TUY327638:TUZ327638 UEU327638:UEV327638 UOQ327638:UOR327638 UYM327638:UYN327638 VII327638:VIJ327638 VSE327638:VSF327638 WCA327638:WCB327638 WLW327638:WLX327638 WVS327638:WVT327638 R393174:S393174 JG393174:JH393174 TC393174:TD393174 ACY393174:ACZ393174 AMU393174:AMV393174 AWQ393174:AWR393174 BGM393174:BGN393174 BQI393174:BQJ393174 CAE393174:CAF393174 CKA393174:CKB393174 CTW393174:CTX393174 DDS393174:DDT393174 DNO393174:DNP393174 DXK393174:DXL393174 EHG393174:EHH393174 ERC393174:ERD393174 FAY393174:FAZ393174 FKU393174:FKV393174 FUQ393174:FUR393174 GEM393174:GEN393174 GOI393174:GOJ393174 GYE393174:GYF393174 HIA393174:HIB393174 HRW393174:HRX393174 IBS393174:IBT393174 ILO393174:ILP393174 IVK393174:IVL393174 JFG393174:JFH393174 JPC393174:JPD393174 JYY393174:JYZ393174 KIU393174:KIV393174 KSQ393174:KSR393174 LCM393174:LCN393174 LMI393174:LMJ393174 LWE393174:LWF393174 MGA393174:MGB393174 MPW393174:MPX393174 MZS393174:MZT393174 NJO393174:NJP393174 NTK393174:NTL393174 ODG393174:ODH393174 ONC393174:OND393174 OWY393174:OWZ393174 PGU393174:PGV393174 PQQ393174:PQR393174 QAM393174:QAN393174 QKI393174:QKJ393174 QUE393174:QUF393174 REA393174:REB393174 RNW393174:RNX393174 RXS393174:RXT393174 SHO393174:SHP393174 SRK393174:SRL393174 TBG393174:TBH393174 TLC393174:TLD393174 TUY393174:TUZ393174 UEU393174:UEV393174 UOQ393174:UOR393174 UYM393174:UYN393174 VII393174:VIJ393174 VSE393174:VSF393174 WCA393174:WCB393174 WLW393174:WLX393174 WVS393174:WVT393174 R458710:S458710 JG458710:JH458710 TC458710:TD458710 ACY458710:ACZ458710 AMU458710:AMV458710 AWQ458710:AWR458710 BGM458710:BGN458710 BQI458710:BQJ458710 CAE458710:CAF458710 CKA458710:CKB458710 CTW458710:CTX458710 DDS458710:DDT458710 DNO458710:DNP458710 DXK458710:DXL458710 EHG458710:EHH458710 ERC458710:ERD458710 FAY458710:FAZ458710 FKU458710:FKV458710 FUQ458710:FUR458710 GEM458710:GEN458710 GOI458710:GOJ458710 GYE458710:GYF458710 HIA458710:HIB458710 HRW458710:HRX458710 IBS458710:IBT458710 ILO458710:ILP458710 IVK458710:IVL458710 JFG458710:JFH458710 JPC458710:JPD458710 JYY458710:JYZ458710 KIU458710:KIV458710 KSQ458710:KSR458710 LCM458710:LCN458710 LMI458710:LMJ458710 LWE458710:LWF458710 MGA458710:MGB458710 MPW458710:MPX458710 MZS458710:MZT458710 NJO458710:NJP458710 NTK458710:NTL458710 ODG458710:ODH458710 ONC458710:OND458710 OWY458710:OWZ458710 PGU458710:PGV458710 PQQ458710:PQR458710 QAM458710:QAN458710 QKI458710:QKJ458710 QUE458710:QUF458710 REA458710:REB458710 RNW458710:RNX458710 RXS458710:RXT458710 SHO458710:SHP458710 SRK458710:SRL458710 TBG458710:TBH458710 TLC458710:TLD458710 TUY458710:TUZ458710 UEU458710:UEV458710 UOQ458710:UOR458710 UYM458710:UYN458710 VII458710:VIJ458710 VSE458710:VSF458710 WCA458710:WCB458710 WLW458710:WLX458710 WVS458710:WVT458710 R524246:S524246 JG524246:JH524246 TC524246:TD524246 ACY524246:ACZ524246 AMU524246:AMV524246 AWQ524246:AWR524246 BGM524246:BGN524246 BQI524246:BQJ524246 CAE524246:CAF524246 CKA524246:CKB524246 CTW524246:CTX524246 DDS524246:DDT524246 DNO524246:DNP524246 DXK524246:DXL524246 EHG524246:EHH524246 ERC524246:ERD524246 FAY524246:FAZ524246 FKU524246:FKV524246 FUQ524246:FUR524246 GEM524246:GEN524246 GOI524246:GOJ524246 GYE524246:GYF524246 HIA524246:HIB524246 HRW524246:HRX524246 IBS524246:IBT524246 ILO524246:ILP524246 IVK524246:IVL524246 JFG524246:JFH524246 JPC524246:JPD524246 JYY524246:JYZ524246 KIU524246:KIV524246 KSQ524246:KSR524246 LCM524246:LCN524246 LMI524246:LMJ524246 LWE524246:LWF524246 MGA524246:MGB524246 MPW524246:MPX524246 MZS524246:MZT524246 NJO524246:NJP524246 NTK524246:NTL524246 ODG524246:ODH524246 ONC524246:OND524246 OWY524246:OWZ524246 PGU524246:PGV524246 PQQ524246:PQR524246 QAM524246:QAN524246 QKI524246:QKJ524246 QUE524246:QUF524246 REA524246:REB524246 RNW524246:RNX524246 RXS524246:RXT524246 SHO524246:SHP524246 SRK524246:SRL524246 TBG524246:TBH524246 TLC524246:TLD524246 TUY524246:TUZ524246 UEU524246:UEV524246 UOQ524246:UOR524246 UYM524246:UYN524246 VII524246:VIJ524246 VSE524246:VSF524246 WCA524246:WCB524246 WLW524246:WLX524246 WVS524246:WVT524246 R589782:S589782 JG589782:JH589782 TC589782:TD589782 ACY589782:ACZ589782 AMU589782:AMV589782 AWQ589782:AWR589782 BGM589782:BGN589782 BQI589782:BQJ589782 CAE589782:CAF589782 CKA589782:CKB589782 CTW589782:CTX589782 DDS589782:DDT589782 DNO589782:DNP589782 DXK589782:DXL589782 EHG589782:EHH589782 ERC589782:ERD589782 FAY589782:FAZ589782 FKU589782:FKV589782 FUQ589782:FUR589782 GEM589782:GEN589782 GOI589782:GOJ589782 GYE589782:GYF589782 HIA589782:HIB589782 HRW589782:HRX589782 IBS589782:IBT589782 ILO589782:ILP589782 IVK589782:IVL589782 JFG589782:JFH589782 JPC589782:JPD589782 JYY589782:JYZ589782 KIU589782:KIV589782 KSQ589782:KSR589782 LCM589782:LCN589782 LMI589782:LMJ589782 LWE589782:LWF589782 MGA589782:MGB589782 MPW589782:MPX589782 MZS589782:MZT589782 NJO589782:NJP589782 NTK589782:NTL589782 ODG589782:ODH589782 ONC589782:OND589782 OWY589782:OWZ589782 PGU589782:PGV589782 PQQ589782:PQR589782 QAM589782:QAN589782 QKI589782:QKJ589782 QUE589782:QUF589782 REA589782:REB589782 RNW589782:RNX589782 RXS589782:RXT589782 SHO589782:SHP589782 SRK589782:SRL589782 TBG589782:TBH589782 TLC589782:TLD589782 TUY589782:TUZ589782 UEU589782:UEV589782 UOQ589782:UOR589782 UYM589782:UYN589782 VII589782:VIJ589782 VSE589782:VSF589782 WCA589782:WCB589782 WLW589782:WLX589782 WVS589782:WVT589782 R655318:S655318 JG655318:JH655318 TC655318:TD655318 ACY655318:ACZ655318 AMU655318:AMV655318 AWQ655318:AWR655318 BGM655318:BGN655318 BQI655318:BQJ655318 CAE655318:CAF655318 CKA655318:CKB655318 CTW655318:CTX655318 DDS655318:DDT655318 DNO655318:DNP655318 DXK655318:DXL655318 EHG655318:EHH655318 ERC655318:ERD655318 FAY655318:FAZ655318 FKU655318:FKV655318 FUQ655318:FUR655318 GEM655318:GEN655318 GOI655318:GOJ655318 GYE655318:GYF655318 HIA655318:HIB655318 HRW655318:HRX655318 IBS655318:IBT655318 ILO655318:ILP655318 IVK655318:IVL655318 JFG655318:JFH655318 JPC655318:JPD655318 JYY655318:JYZ655318 KIU655318:KIV655318 KSQ655318:KSR655318 LCM655318:LCN655318 LMI655318:LMJ655318 LWE655318:LWF655318 MGA655318:MGB655318 MPW655318:MPX655318 MZS655318:MZT655318 NJO655318:NJP655318 NTK655318:NTL655318 ODG655318:ODH655318 ONC655318:OND655318 OWY655318:OWZ655318 PGU655318:PGV655318 PQQ655318:PQR655318 QAM655318:QAN655318 QKI655318:QKJ655318 QUE655318:QUF655318 REA655318:REB655318 RNW655318:RNX655318 RXS655318:RXT655318 SHO655318:SHP655318 SRK655318:SRL655318 TBG655318:TBH655318 TLC655318:TLD655318 TUY655318:TUZ655318 UEU655318:UEV655318 UOQ655318:UOR655318 UYM655318:UYN655318 VII655318:VIJ655318 VSE655318:VSF655318 WCA655318:WCB655318 WLW655318:WLX655318 WVS655318:WVT655318 R720854:S720854 JG720854:JH720854 TC720854:TD720854 ACY720854:ACZ720854 AMU720854:AMV720854 AWQ720854:AWR720854 BGM720854:BGN720854 BQI720854:BQJ720854 CAE720854:CAF720854 CKA720854:CKB720854 CTW720854:CTX720854 DDS720854:DDT720854 DNO720854:DNP720854 DXK720854:DXL720854 EHG720854:EHH720854 ERC720854:ERD720854 FAY720854:FAZ720854 FKU720854:FKV720854 FUQ720854:FUR720854 GEM720854:GEN720854 GOI720854:GOJ720854 GYE720854:GYF720854 HIA720854:HIB720854 HRW720854:HRX720854 IBS720854:IBT720854 ILO720854:ILP720854 IVK720854:IVL720854 JFG720854:JFH720854 JPC720854:JPD720854 JYY720854:JYZ720854 KIU720854:KIV720854 KSQ720854:KSR720854 LCM720854:LCN720854 LMI720854:LMJ720854 LWE720854:LWF720854 MGA720854:MGB720854 MPW720854:MPX720854 MZS720854:MZT720854 NJO720854:NJP720854 NTK720854:NTL720854 ODG720854:ODH720854 ONC720854:OND720854 OWY720854:OWZ720854 PGU720854:PGV720854 PQQ720854:PQR720854 QAM720854:QAN720854 QKI720854:QKJ720854 QUE720854:QUF720854 REA720854:REB720854 RNW720854:RNX720854 RXS720854:RXT720854 SHO720854:SHP720854 SRK720854:SRL720854 TBG720854:TBH720854 TLC720854:TLD720854 TUY720854:TUZ720854 UEU720854:UEV720854 UOQ720854:UOR720854 UYM720854:UYN720854 VII720854:VIJ720854 VSE720854:VSF720854 WCA720854:WCB720854 WLW720854:WLX720854 WVS720854:WVT720854 R786390:S786390 JG786390:JH786390 TC786390:TD786390 ACY786390:ACZ786390 AMU786390:AMV786390 AWQ786390:AWR786390 BGM786390:BGN786390 BQI786390:BQJ786390 CAE786390:CAF786390 CKA786390:CKB786390 CTW786390:CTX786390 DDS786390:DDT786390 DNO786390:DNP786390 DXK786390:DXL786390 EHG786390:EHH786390 ERC786390:ERD786390 FAY786390:FAZ786390 FKU786390:FKV786390 FUQ786390:FUR786390 GEM786390:GEN786390 GOI786390:GOJ786390 GYE786390:GYF786390 HIA786390:HIB786390 HRW786390:HRX786390 IBS786390:IBT786390 ILO786390:ILP786390 IVK786390:IVL786390 JFG786390:JFH786390 JPC786390:JPD786390 JYY786390:JYZ786390 KIU786390:KIV786390 KSQ786390:KSR786390 LCM786390:LCN786390 LMI786390:LMJ786390 LWE786390:LWF786390 MGA786390:MGB786390 MPW786390:MPX786390 MZS786390:MZT786390 NJO786390:NJP786390 NTK786390:NTL786390 ODG786390:ODH786390 ONC786390:OND786390 OWY786390:OWZ786390 PGU786390:PGV786390 PQQ786390:PQR786390 QAM786390:QAN786390 QKI786390:QKJ786390 QUE786390:QUF786390 REA786390:REB786390 RNW786390:RNX786390 RXS786390:RXT786390 SHO786390:SHP786390 SRK786390:SRL786390 TBG786390:TBH786390 TLC786390:TLD786390 TUY786390:TUZ786390 UEU786390:UEV786390 UOQ786390:UOR786390 UYM786390:UYN786390 VII786390:VIJ786390 VSE786390:VSF786390 WCA786390:WCB786390 WLW786390:WLX786390 WVS786390:WVT786390 R851926:S851926 JG851926:JH851926 TC851926:TD851926 ACY851926:ACZ851926 AMU851926:AMV851926 AWQ851926:AWR851926 BGM851926:BGN851926 BQI851926:BQJ851926 CAE851926:CAF851926 CKA851926:CKB851926 CTW851926:CTX851926 DDS851926:DDT851926 DNO851926:DNP851926 DXK851926:DXL851926 EHG851926:EHH851926 ERC851926:ERD851926 FAY851926:FAZ851926 FKU851926:FKV851926 FUQ851926:FUR851926 GEM851926:GEN851926 GOI851926:GOJ851926 GYE851926:GYF851926 HIA851926:HIB851926 HRW851926:HRX851926 IBS851926:IBT851926 ILO851926:ILP851926 IVK851926:IVL851926 JFG851926:JFH851926 JPC851926:JPD851926 JYY851926:JYZ851926 KIU851926:KIV851926 KSQ851926:KSR851926 LCM851926:LCN851926 LMI851926:LMJ851926 LWE851926:LWF851926 MGA851926:MGB851926 MPW851926:MPX851926 MZS851926:MZT851926 NJO851926:NJP851926 NTK851926:NTL851926 ODG851926:ODH851926 ONC851926:OND851926 OWY851926:OWZ851926 PGU851926:PGV851926 PQQ851926:PQR851926 QAM851926:QAN851926 QKI851926:QKJ851926 QUE851926:QUF851926 REA851926:REB851926 RNW851926:RNX851926 RXS851926:RXT851926 SHO851926:SHP851926 SRK851926:SRL851926 TBG851926:TBH851926 TLC851926:TLD851926 TUY851926:TUZ851926 UEU851926:UEV851926 UOQ851926:UOR851926 UYM851926:UYN851926 VII851926:VIJ851926 VSE851926:VSF851926 WCA851926:WCB851926 WLW851926:WLX851926 WVS851926:WVT851926 R917462:S917462 JG917462:JH917462 TC917462:TD917462 ACY917462:ACZ917462 AMU917462:AMV917462 AWQ917462:AWR917462 BGM917462:BGN917462 BQI917462:BQJ917462 CAE917462:CAF917462 CKA917462:CKB917462 CTW917462:CTX917462 DDS917462:DDT917462 DNO917462:DNP917462 DXK917462:DXL917462 EHG917462:EHH917462 ERC917462:ERD917462 FAY917462:FAZ917462 FKU917462:FKV917462 FUQ917462:FUR917462 GEM917462:GEN917462 GOI917462:GOJ917462 GYE917462:GYF917462 HIA917462:HIB917462 HRW917462:HRX917462 IBS917462:IBT917462 ILO917462:ILP917462 IVK917462:IVL917462 JFG917462:JFH917462 JPC917462:JPD917462 JYY917462:JYZ917462 KIU917462:KIV917462 KSQ917462:KSR917462 LCM917462:LCN917462 LMI917462:LMJ917462 LWE917462:LWF917462 MGA917462:MGB917462 MPW917462:MPX917462 MZS917462:MZT917462 NJO917462:NJP917462 NTK917462:NTL917462 ODG917462:ODH917462 ONC917462:OND917462 OWY917462:OWZ917462 PGU917462:PGV917462 PQQ917462:PQR917462 QAM917462:QAN917462 QKI917462:QKJ917462 QUE917462:QUF917462 REA917462:REB917462 RNW917462:RNX917462 RXS917462:RXT917462 SHO917462:SHP917462 SRK917462:SRL917462 TBG917462:TBH917462 TLC917462:TLD917462 TUY917462:TUZ917462 UEU917462:UEV917462 UOQ917462:UOR917462 UYM917462:UYN917462 VII917462:VIJ917462 VSE917462:VSF917462 WCA917462:WCB917462 WLW917462:WLX917462 WVS917462:WVT917462 R982998:S982998 JG982998:JH982998 TC982998:TD982998 ACY982998:ACZ982998 AMU982998:AMV982998 AWQ982998:AWR982998 BGM982998:BGN982998 BQI982998:BQJ982998 CAE982998:CAF982998 CKA982998:CKB982998 CTW982998:CTX982998 DDS982998:DDT982998 DNO982998:DNP982998 DXK982998:DXL982998 EHG982998:EHH982998 ERC982998:ERD982998 FAY982998:FAZ982998 FKU982998:FKV982998 FUQ982998:FUR982998 GEM982998:GEN982998 GOI982998:GOJ982998 GYE982998:GYF982998 HIA982998:HIB982998 HRW982998:HRX982998 IBS982998:IBT982998 ILO982998:ILP982998 IVK982998:IVL982998 JFG982998:JFH982998 JPC982998:JPD982998 JYY982998:JYZ982998 KIU982998:KIV982998 KSQ982998:KSR982998 LCM982998:LCN982998 LMI982998:LMJ982998 LWE982998:LWF982998 MGA982998:MGB982998 MPW982998:MPX982998 MZS982998:MZT982998 NJO982998:NJP982998 NTK982998:NTL982998 ODG982998:ODH982998 ONC982998:OND982998 OWY982998:OWZ982998 PGU982998:PGV982998 PQQ982998:PQR982998 QAM982998:QAN982998 QKI982998:QKJ982998 QUE982998:QUF982998 REA982998:REB982998 RNW982998:RNX982998 RXS982998:RXT982998 SHO982998:SHP982998 SRK982998:SRL982998 TBG982998:TBH982998 TLC982998:TLD982998 TUY982998:TUZ982998 UEU982998:UEV982998 UOQ982998:UOR982998 UYM982998:UYN982998 VII982998:VIJ982998 VSE982998:VSF982998 WCA982998:WCB982998 WLW982998:WLX982998 WVS982998:WVT982998" xr:uid="{430AE902-E36F-4045-AA88-7A359597F397}">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R11:S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R65495:S65495 JG65495:JH65495 TC65495:TD65495 ACY65495:ACZ65495 AMU65495:AMV65495 AWQ65495:AWR65495 BGM65495:BGN65495 BQI65495:BQJ65495 CAE65495:CAF65495 CKA65495:CKB65495 CTW65495:CTX65495 DDS65495:DDT65495 DNO65495:DNP65495 DXK65495:DXL65495 EHG65495:EHH65495 ERC65495:ERD65495 FAY65495:FAZ65495 FKU65495:FKV65495 FUQ65495:FUR65495 GEM65495:GEN65495 GOI65495:GOJ65495 GYE65495:GYF65495 HIA65495:HIB65495 HRW65495:HRX65495 IBS65495:IBT65495 ILO65495:ILP65495 IVK65495:IVL65495 JFG65495:JFH65495 JPC65495:JPD65495 JYY65495:JYZ65495 KIU65495:KIV65495 KSQ65495:KSR65495 LCM65495:LCN65495 LMI65495:LMJ65495 LWE65495:LWF65495 MGA65495:MGB65495 MPW65495:MPX65495 MZS65495:MZT65495 NJO65495:NJP65495 NTK65495:NTL65495 ODG65495:ODH65495 ONC65495:OND65495 OWY65495:OWZ65495 PGU65495:PGV65495 PQQ65495:PQR65495 QAM65495:QAN65495 QKI65495:QKJ65495 QUE65495:QUF65495 REA65495:REB65495 RNW65495:RNX65495 RXS65495:RXT65495 SHO65495:SHP65495 SRK65495:SRL65495 TBG65495:TBH65495 TLC65495:TLD65495 TUY65495:TUZ65495 UEU65495:UEV65495 UOQ65495:UOR65495 UYM65495:UYN65495 VII65495:VIJ65495 VSE65495:VSF65495 WCA65495:WCB65495 WLW65495:WLX65495 WVS65495:WVT65495 R131031:S131031 JG131031:JH131031 TC131031:TD131031 ACY131031:ACZ131031 AMU131031:AMV131031 AWQ131031:AWR131031 BGM131031:BGN131031 BQI131031:BQJ131031 CAE131031:CAF131031 CKA131031:CKB131031 CTW131031:CTX131031 DDS131031:DDT131031 DNO131031:DNP131031 DXK131031:DXL131031 EHG131031:EHH131031 ERC131031:ERD131031 FAY131031:FAZ131031 FKU131031:FKV131031 FUQ131031:FUR131031 GEM131031:GEN131031 GOI131031:GOJ131031 GYE131031:GYF131031 HIA131031:HIB131031 HRW131031:HRX131031 IBS131031:IBT131031 ILO131031:ILP131031 IVK131031:IVL131031 JFG131031:JFH131031 JPC131031:JPD131031 JYY131031:JYZ131031 KIU131031:KIV131031 KSQ131031:KSR131031 LCM131031:LCN131031 LMI131031:LMJ131031 LWE131031:LWF131031 MGA131031:MGB131031 MPW131031:MPX131031 MZS131031:MZT131031 NJO131031:NJP131031 NTK131031:NTL131031 ODG131031:ODH131031 ONC131031:OND131031 OWY131031:OWZ131031 PGU131031:PGV131031 PQQ131031:PQR131031 QAM131031:QAN131031 QKI131031:QKJ131031 QUE131031:QUF131031 REA131031:REB131031 RNW131031:RNX131031 RXS131031:RXT131031 SHO131031:SHP131031 SRK131031:SRL131031 TBG131031:TBH131031 TLC131031:TLD131031 TUY131031:TUZ131031 UEU131031:UEV131031 UOQ131031:UOR131031 UYM131031:UYN131031 VII131031:VIJ131031 VSE131031:VSF131031 WCA131031:WCB131031 WLW131031:WLX131031 WVS131031:WVT131031 R196567:S196567 JG196567:JH196567 TC196567:TD196567 ACY196567:ACZ196567 AMU196567:AMV196567 AWQ196567:AWR196567 BGM196567:BGN196567 BQI196567:BQJ196567 CAE196567:CAF196567 CKA196567:CKB196567 CTW196567:CTX196567 DDS196567:DDT196567 DNO196567:DNP196567 DXK196567:DXL196567 EHG196567:EHH196567 ERC196567:ERD196567 FAY196567:FAZ196567 FKU196567:FKV196567 FUQ196567:FUR196567 GEM196567:GEN196567 GOI196567:GOJ196567 GYE196567:GYF196567 HIA196567:HIB196567 HRW196567:HRX196567 IBS196567:IBT196567 ILO196567:ILP196567 IVK196567:IVL196567 JFG196567:JFH196567 JPC196567:JPD196567 JYY196567:JYZ196567 KIU196567:KIV196567 KSQ196567:KSR196567 LCM196567:LCN196567 LMI196567:LMJ196567 LWE196567:LWF196567 MGA196567:MGB196567 MPW196567:MPX196567 MZS196567:MZT196567 NJO196567:NJP196567 NTK196567:NTL196567 ODG196567:ODH196567 ONC196567:OND196567 OWY196567:OWZ196567 PGU196567:PGV196567 PQQ196567:PQR196567 QAM196567:QAN196567 QKI196567:QKJ196567 QUE196567:QUF196567 REA196567:REB196567 RNW196567:RNX196567 RXS196567:RXT196567 SHO196567:SHP196567 SRK196567:SRL196567 TBG196567:TBH196567 TLC196567:TLD196567 TUY196567:TUZ196567 UEU196567:UEV196567 UOQ196567:UOR196567 UYM196567:UYN196567 VII196567:VIJ196567 VSE196567:VSF196567 WCA196567:WCB196567 WLW196567:WLX196567 WVS196567:WVT196567 R262103:S262103 JG262103:JH262103 TC262103:TD262103 ACY262103:ACZ262103 AMU262103:AMV262103 AWQ262103:AWR262103 BGM262103:BGN262103 BQI262103:BQJ262103 CAE262103:CAF262103 CKA262103:CKB262103 CTW262103:CTX262103 DDS262103:DDT262103 DNO262103:DNP262103 DXK262103:DXL262103 EHG262103:EHH262103 ERC262103:ERD262103 FAY262103:FAZ262103 FKU262103:FKV262103 FUQ262103:FUR262103 GEM262103:GEN262103 GOI262103:GOJ262103 GYE262103:GYF262103 HIA262103:HIB262103 HRW262103:HRX262103 IBS262103:IBT262103 ILO262103:ILP262103 IVK262103:IVL262103 JFG262103:JFH262103 JPC262103:JPD262103 JYY262103:JYZ262103 KIU262103:KIV262103 KSQ262103:KSR262103 LCM262103:LCN262103 LMI262103:LMJ262103 LWE262103:LWF262103 MGA262103:MGB262103 MPW262103:MPX262103 MZS262103:MZT262103 NJO262103:NJP262103 NTK262103:NTL262103 ODG262103:ODH262103 ONC262103:OND262103 OWY262103:OWZ262103 PGU262103:PGV262103 PQQ262103:PQR262103 QAM262103:QAN262103 QKI262103:QKJ262103 QUE262103:QUF262103 REA262103:REB262103 RNW262103:RNX262103 RXS262103:RXT262103 SHO262103:SHP262103 SRK262103:SRL262103 TBG262103:TBH262103 TLC262103:TLD262103 TUY262103:TUZ262103 UEU262103:UEV262103 UOQ262103:UOR262103 UYM262103:UYN262103 VII262103:VIJ262103 VSE262103:VSF262103 WCA262103:WCB262103 WLW262103:WLX262103 WVS262103:WVT262103 R327639:S327639 JG327639:JH327639 TC327639:TD327639 ACY327639:ACZ327639 AMU327639:AMV327639 AWQ327639:AWR327639 BGM327639:BGN327639 BQI327639:BQJ327639 CAE327639:CAF327639 CKA327639:CKB327639 CTW327639:CTX327639 DDS327639:DDT327639 DNO327639:DNP327639 DXK327639:DXL327639 EHG327639:EHH327639 ERC327639:ERD327639 FAY327639:FAZ327639 FKU327639:FKV327639 FUQ327639:FUR327639 GEM327639:GEN327639 GOI327639:GOJ327639 GYE327639:GYF327639 HIA327639:HIB327639 HRW327639:HRX327639 IBS327639:IBT327639 ILO327639:ILP327639 IVK327639:IVL327639 JFG327639:JFH327639 JPC327639:JPD327639 JYY327639:JYZ327639 KIU327639:KIV327639 KSQ327639:KSR327639 LCM327639:LCN327639 LMI327639:LMJ327639 LWE327639:LWF327639 MGA327639:MGB327639 MPW327639:MPX327639 MZS327639:MZT327639 NJO327639:NJP327639 NTK327639:NTL327639 ODG327639:ODH327639 ONC327639:OND327639 OWY327639:OWZ327639 PGU327639:PGV327639 PQQ327639:PQR327639 QAM327639:QAN327639 QKI327639:QKJ327639 QUE327639:QUF327639 REA327639:REB327639 RNW327639:RNX327639 RXS327639:RXT327639 SHO327639:SHP327639 SRK327639:SRL327639 TBG327639:TBH327639 TLC327639:TLD327639 TUY327639:TUZ327639 UEU327639:UEV327639 UOQ327639:UOR327639 UYM327639:UYN327639 VII327639:VIJ327639 VSE327639:VSF327639 WCA327639:WCB327639 WLW327639:WLX327639 WVS327639:WVT327639 R393175:S393175 JG393175:JH393175 TC393175:TD393175 ACY393175:ACZ393175 AMU393175:AMV393175 AWQ393175:AWR393175 BGM393175:BGN393175 BQI393175:BQJ393175 CAE393175:CAF393175 CKA393175:CKB393175 CTW393175:CTX393175 DDS393175:DDT393175 DNO393175:DNP393175 DXK393175:DXL393175 EHG393175:EHH393175 ERC393175:ERD393175 FAY393175:FAZ393175 FKU393175:FKV393175 FUQ393175:FUR393175 GEM393175:GEN393175 GOI393175:GOJ393175 GYE393175:GYF393175 HIA393175:HIB393175 HRW393175:HRX393175 IBS393175:IBT393175 ILO393175:ILP393175 IVK393175:IVL393175 JFG393175:JFH393175 JPC393175:JPD393175 JYY393175:JYZ393175 KIU393175:KIV393175 KSQ393175:KSR393175 LCM393175:LCN393175 LMI393175:LMJ393175 LWE393175:LWF393175 MGA393175:MGB393175 MPW393175:MPX393175 MZS393175:MZT393175 NJO393175:NJP393175 NTK393175:NTL393175 ODG393175:ODH393175 ONC393175:OND393175 OWY393175:OWZ393175 PGU393175:PGV393175 PQQ393175:PQR393175 QAM393175:QAN393175 QKI393175:QKJ393175 QUE393175:QUF393175 REA393175:REB393175 RNW393175:RNX393175 RXS393175:RXT393175 SHO393175:SHP393175 SRK393175:SRL393175 TBG393175:TBH393175 TLC393175:TLD393175 TUY393175:TUZ393175 UEU393175:UEV393175 UOQ393175:UOR393175 UYM393175:UYN393175 VII393175:VIJ393175 VSE393175:VSF393175 WCA393175:WCB393175 WLW393175:WLX393175 WVS393175:WVT393175 R458711:S458711 JG458711:JH458711 TC458711:TD458711 ACY458711:ACZ458711 AMU458711:AMV458711 AWQ458711:AWR458711 BGM458711:BGN458711 BQI458711:BQJ458711 CAE458711:CAF458711 CKA458711:CKB458711 CTW458711:CTX458711 DDS458711:DDT458711 DNO458711:DNP458711 DXK458711:DXL458711 EHG458711:EHH458711 ERC458711:ERD458711 FAY458711:FAZ458711 FKU458711:FKV458711 FUQ458711:FUR458711 GEM458711:GEN458711 GOI458711:GOJ458711 GYE458711:GYF458711 HIA458711:HIB458711 HRW458711:HRX458711 IBS458711:IBT458711 ILO458711:ILP458711 IVK458711:IVL458711 JFG458711:JFH458711 JPC458711:JPD458711 JYY458711:JYZ458711 KIU458711:KIV458711 KSQ458711:KSR458711 LCM458711:LCN458711 LMI458711:LMJ458711 LWE458711:LWF458711 MGA458711:MGB458711 MPW458711:MPX458711 MZS458711:MZT458711 NJO458711:NJP458711 NTK458711:NTL458711 ODG458711:ODH458711 ONC458711:OND458711 OWY458711:OWZ458711 PGU458711:PGV458711 PQQ458711:PQR458711 QAM458711:QAN458711 QKI458711:QKJ458711 QUE458711:QUF458711 REA458711:REB458711 RNW458711:RNX458711 RXS458711:RXT458711 SHO458711:SHP458711 SRK458711:SRL458711 TBG458711:TBH458711 TLC458711:TLD458711 TUY458711:TUZ458711 UEU458711:UEV458711 UOQ458711:UOR458711 UYM458711:UYN458711 VII458711:VIJ458711 VSE458711:VSF458711 WCA458711:WCB458711 WLW458711:WLX458711 WVS458711:WVT458711 R524247:S524247 JG524247:JH524247 TC524247:TD524247 ACY524247:ACZ524247 AMU524247:AMV524247 AWQ524247:AWR524247 BGM524247:BGN524247 BQI524247:BQJ524247 CAE524247:CAF524247 CKA524247:CKB524247 CTW524247:CTX524247 DDS524247:DDT524247 DNO524247:DNP524247 DXK524247:DXL524247 EHG524247:EHH524247 ERC524247:ERD524247 FAY524247:FAZ524247 FKU524247:FKV524247 FUQ524247:FUR524247 GEM524247:GEN524247 GOI524247:GOJ524247 GYE524247:GYF524247 HIA524247:HIB524247 HRW524247:HRX524247 IBS524247:IBT524247 ILO524247:ILP524247 IVK524247:IVL524247 JFG524247:JFH524247 JPC524247:JPD524247 JYY524247:JYZ524247 KIU524247:KIV524247 KSQ524247:KSR524247 LCM524247:LCN524247 LMI524247:LMJ524247 LWE524247:LWF524247 MGA524247:MGB524247 MPW524247:MPX524247 MZS524247:MZT524247 NJO524247:NJP524247 NTK524247:NTL524247 ODG524247:ODH524247 ONC524247:OND524247 OWY524247:OWZ524247 PGU524247:PGV524247 PQQ524247:PQR524247 QAM524247:QAN524247 QKI524247:QKJ524247 QUE524247:QUF524247 REA524247:REB524247 RNW524247:RNX524247 RXS524247:RXT524247 SHO524247:SHP524247 SRK524247:SRL524247 TBG524247:TBH524247 TLC524247:TLD524247 TUY524247:TUZ524247 UEU524247:UEV524247 UOQ524247:UOR524247 UYM524247:UYN524247 VII524247:VIJ524247 VSE524247:VSF524247 WCA524247:WCB524247 WLW524247:WLX524247 WVS524247:WVT524247 R589783:S589783 JG589783:JH589783 TC589783:TD589783 ACY589783:ACZ589783 AMU589783:AMV589783 AWQ589783:AWR589783 BGM589783:BGN589783 BQI589783:BQJ589783 CAE589783:CAF589783 CKA589783:CKB589783 CTW589783:CTX589783 DDS589783:DDT589783 DNO589783:DNP589783 DXK589783:DXL589783 EHG589783:EHH589783 ERC589783:ERD589783 FAY589783:FAZ589783 FKU589783:FKV589783 FUQ589783:FUR589783 GEM589783:GEN589783 GOI589783:GOJ589783 GYE589783:GYF589783 HIA589783:HIB589783 HRW589783:HRX589783 IBS589783:IBT589783 ILO589783:ILP589783 IVK589783:IVL589783 JFG589783:JFH589783 JPC589783:JPD589783 JYY589783:JYZ589783 KIU589783:KIV589783 KSQ589783:KSR589783 LCM589783:LCN589783 LMI589783:LMJ589783 LWE589783:LWF589783 MGA589783:MGB589783 MPW589783:MPX589783 MZS589783:MZT589783 NJO589783:NJP589783 NTK589783:NTL589783 ODG589783:ODH589783 ONC589783:OND589783 OWY589783:OWZ589783 PGU589783:PGV589783 PQQ589783:PQR589783 QAM589783:QAN589783 QKI589783:QKJ589783 QUE589783:QUF589783 REA589783:REB589783 RNW589783:RNX589783 RXS589783:RXT589783 SHO589783:SHP589783 SRK589783:SRL589783 TBG589783:TBH589783 TLC589783:TLD589783 TUY589783:TUZ589783 UEU589783:UEV589783 UOQ589783:UOR589783 UYM589783:UYN589783 VII589783:VIJ589783 VSE589783:VSF589783 WCA589783:WCB589783 WLW589783:WLX589783 WVS589783:WVT589783 R655319:S655319 JG655319:JH655319 TC655319:TD655319 ACY655319:ACZ655319 AMU655319:AMV655319 AWQ655319:AWR655319 BGM655319:BGN655319 BQI655319:BQJ655319 CAE655319:CAF655319 CKA655319:CKB655319 CTW655319:CTX655319 DDS655319:DDT655319 DNO655319:DNP655319 DXK655319:DXL655319 EHG655319:EHH655319 ERC655319:ERD655319 FAY655319:FAZ655319 FKU655319:FKV655319 FUQ655319:FUR655319 GEM655319:GEN655319 GOI655319:GOJ655319 GYE655319:GYF655319 HIA655319:HIB655319 HRW655319:HRX655319 IBS655319:IBT655319 ILO655319:ILP655319 IVK655319:IVL655319 JFG655319:JFH655319 JPC655319:JPD655319 JYY655319:JYZ655319 KIU655319:KIV655319 KSQ655319:KSR655319 LCM655319:LCN655319 LMI655319:LMJ655319 LWE655319:LWF655319 MGA655319:MGB655319 MPW655319:MPX655319 MZS655319:MZT655319 NJO655319:NJP655319 NTK655319:NTL655319 ODG655319:ODH655319 ONC655319:OND655319 OWY655319:OWZ655319 PGU655319:PGV655319 PQQ655319:PQR655319 QAM655319:QAN655319 QKI655319:QKJ655319 QUE655319:QUF655319 REA655319:REB655319 RNW655319:RNX655319 RXS655319:RXT655319 SHO655319:SHP655319 SRK655319:SRL655319 TBG655319:TBH655319 TLC655319:TLD655319 TUY655319:TUZ655319 UEU655319:UEV655319 UOQ655319:UOR655319 UYM655319:UYN655319 VII655319:VIJ655319 VSE655319:VSF655319 WCA655319:WCB655319 WLW655319:WLX655319 WVS655319:WVT655319 R720855:S720855 JG720855:JH720855 TC720855:TD720855 ACY720855:ACZ720855 AMU720855:AMV720855 AWQ720855:AWR720855 BGM720855:BGN720855 BQI720855:BQJ720855 CAE720855:CAF720855 CKA720855:CKB720855 CTW720855:CTX720855 DDS720855:DDT720855 DNO720855:DNP720855 DXK720855:DXL720855 EHG720855:EHH720855 ERC720855:ERD720855 FAY720855:FAZ720855 FKU720855:FKV720855 FUQ720855:FUR720855 GEM720855:GEN720855 GOI720855:GOJ720855 GYE720855:GYF720855 HIA720855:HIB720855 HRW720855:HRX720855 IBS720855:IBT720855 ILO720855:ILP720855 IVK720855:IVL720855 JFG720855:JFH720855 JPC720855:JPD720855 JYY720855:JYZ720855 KIU720855:KIV720855 KSQ720855:KSR720855 LCM720855:LCN720855 LMI720855:LMJ720855 LWE720855:LWF720855 MGA720855:MGB720855 MPW720855:MPX720855 MZS720855:MZT720855 NJO720855:NJP720855 NTK720855:NTL720855 ODG720855:ODH720855 ONC720855:OND720855 OWY720855:OWZ720855 PGU720855:PGV720855 PQQ720855:PQR720855 QAM720855:QAN720855 QKI720855:QKJ720855 QUE720855:QUF720855 REA720855:REB720855 RNW720855:RNX720855 RXS720855:RXT720855 SHO720855:SHP720855 SRK720855:SRL720855 TBG720855:TBH720855 TLC720855:TLD720855 TUY720855:TUZ720855 UEU720855:UEV720855 UOQ720855:UOR720855 UYM720855:UYN720855 VII720855:VIJ720855 VSE720855:VSF720855 WCA720855:WCB720855 WLW720855:WLX720855 WVS720855:WVT720855 R786391:S786391 JG786391:JH786391 TC786391:TD786391 ACY786391:ACZ786391 AMU786391:AMV786391 AWQ786391:AWR786391 BGM786391:BGN786391 BQI786391:BQJ786391 CAE786391:CAF786391 CKA786391:CKB786391 CTW786391:CTX786391 DDS786391:DDT786391 DNO786391:DNP786391 DXK786391:DXL786391 EHG786391:EHH786391 ERC786391:ERD786391 FAY786391:FAZ786391 FKU786391:FKV786391 FUQ786391:FUR786391 GEM786391:GEN786391 GOI786391:GOJ786391 GYE786391:GYF786391 HIA786391:HIB786391 HRW786391:HRX786391 IBS786391:IBT786391 ILO786391:ILP786391 IVK786391:IVL786391 JFG786391:JFH786391 JPC786391:JPD786391 JYY786391:JYZ786391 KIU786391:KIV786391 KSQ786391:KSR786391 LCM786391:LCN786391 LMI786391:LMJ786391 LWE786391:LWF786391 MGA786391:MGB786391 MPW786391:MPX786391 MZS786391:MZT786391 NJO786391:NJP786391 NTK786391:NTL786391 ODG786391:ODH786391 ONC786391:OND786391 OWY786391:OWZ786391 PGU786391:PGV786391 PQQ786391:PQR786391 QAM786391:QAN786391 QKI786391:QKJ786391 QUE786391:QUF786391 REA786391:REB786391 RNW786391:RNX786391 RXS786391:RXT786391 SHO786391:SHP786391 SRK786391:SRL786391 TBG786391:TBH786391 TLC786391:TLD786391 TUY786391:TUZ786391 UEU786391:UEV786391 UOQ786391:UOR786391 UYM786391:UYN786391 VII786391:VIJ786391 VSE786391:VSF786391 WCA786391:WCB786391 WLW786391:WLX786391 WVS786391:WVT786391 R851927:S851927 JG851927:JH851927 TC851927:TD851927 ACY851927:ACZ851927 AMU851927:AMV851927 AWQ851927:AWR851927 BGM851927:BGN851927 BQI851927:BQJ851927 CAE851927:CAF851927 CKA851927:CKB851927 CTW851927:CTX851927 DDS851927:DDT851927 DNO851927:DNP851927 DXK851927:DXL851927 EHG851927:EHH851927 ERC851927:ERD851927 FAY851927:FAZ851927 FKU851927:FKV851927 FUQ851927:FUR851927 GEM851927:GEN851927 GOI851927:GOJ851927 GYE851927:GYF851927 HIA851927:HIB851927 HRW851927:HRX851927 IBS851927:IBT851927 ILO851927:ILP851927 IVK851927:IVL851927 JFG851927:JFH851927 JPC851927:JPD851927 JYY851927:JYZ851927 KIU851927:KIV851927 KSQ851927:KSR851927 LCM851927:LCN851927 LMI851927:LMJ851927 LWE851927:LWF851927 MGA851927:MGB851927 MPW851927:MPX851927 MZS851927:MZT851927 NJO851927:NJP851927 NTK851927:NTL851927 ODG851927:ODH851927 ONC851927:OND851927 OWY851927:OWZ851927 PGU851927:PGV851927 PQQ851927:PQR851927 QAM851927:QAN851927 QKI851927:QKJ851927 QUE851927:QUF851927 REA851927:REB851927 RNW851927:RNX851927 RXS851927:RXT851927 SHO851927:SHP851927 SRK851927:SRL851927 TBG851927:TBH851927 TLC851927:TLD851927 TUY851927:TUZ851927 UEU851927:UEV851927 UOQ851927:UOR851927 UYM851927:UYN851927 VII851927:VIJ851927 VSE851927:VSF851927 WCA851927:WCB851927 WLW851927:WLX851927 WVS851927:WVT851927 R917463:S917463 JG917463:JH917463 TC917463:TD917463 ACY917463:ACZ917463 AMU917463:AMV917463 AWQ917463:AWR917463 BGM917463:BGN917463 BQI917463:BQJ917463 CAE917463:CAF917463 CKA917463:CKB917463 CTW917463:CTX917463 DDS917463:DDT917463 DNO917463:DNP917463 DXK917463:DXL917463 EHG917463:EHH917463 ERC917463:ERD917463 FAY917463:FAZ917463 FKU917463:FKV917463 FUQ917463:FUR917463 GEM917463:GEN917463 GOI917463:GOJ917463 GYE917463:GYF917463 HIA917463:HIB917463 HRW917463:HRX917463 IBS917463:IBT917463 ILO917463:ILP917463 IVK917463:IVL917463 JFG917463:JFH917463 JPC917463:JPD917463 JYY917463:JYZ917463 KIU917463:KIV917463 KSQ917463:KSR917463 LCM917463:LCN917463 LMI917463:LMJ917463 LWE917463:LWF917463 MGA917463:MGB917463 MPW917463:MPX917463 MZS917463:MZT917463 NJO917463:NJP917463 NTK917463:NTL917463 ODG917463:ODH917463 ONC917463:OND917463 OWY917463:OWZ917463 PGU917463:PGV917463 PQQ917463:PQR917463 QAM917463:QAN917463 QKI917463:QKJ917463 QUE917463:QUF917463 REA917463:REB917463 RNW917463:RNX917463 RXS917463:RXT917463 SHO917463:SHP917463 SRK917463:SRL917463 TBG917463:TBH917463 TLC917463:TLD917463 TUY917463:TUZ917463 UEU917463:UEV917463 UOQ917463:UOR917463 UYM917463:UYN917463 VII917463:VIJ917463 VSE917463:VSF917463 WCA917463:WCB917463 WLW917463:WLX917463 WVS917463:WVT917463 R982999:S982999 JG982999:JH982999 TC982999:TD982999 ACY982999:ACZ982999 AMU982999:AMV982999 AWQ982999:AWR982999 BGM982999:BGN982999 BQI982999:BQJ982999 CAE982999:CAF982999 CKA982999:CKB982999 CTW982999:CTX982999 DDS982999:DDT982999 DNO982999:DNP982999 DXK982999:DXL982999 EHG982999:EHH982999 ERC982999:ERD982999 FAY982999:FAZ982999 FKU982999:FKV982999 FUQ982999:FUR982999 GEM982999:GEN982999 GOI982999:GOJ982999 GYE982999:GYF982999 HIA982999:HIB982999 HRW982999:HRX982999 IBS982999:IBT982999 ILO982999:ILP982999 IVK982999:IVL982999 JFG982999:JFH982999 JPC982999:JPD982999 JYY982999:JYZ982999 KIU982999:KIV982999 KSQ982999:KSR982999 LCM982999:LCN982999 LMI982999:LMJ982999 LWE982999:LWF982999 MGA982999:MGB982999 MPW982999:MPX982999 MZS982999:MZT982999 NJO982999:NJP982999 NTK982999:NTL982999 ODG982999:ODH982999 ONC982999:OND982999 OWY982999:OWZ982999 PGU982999:PGV982999 PQQ982999:PQR982999 QAM982999:QAN982999 QKI982999:QKJ982999 QUE982999:QUF982999 REA982999:REB982999 RNW982999:RNX982999 RXS982999:RXT982999 SHO982999:SHP982999 SRK982999:SRL982999 TBG982999:TBH982999 TLC982999:TLD982999 TUY982999:TUZ982999 UEU982999:UEV982999 UOQ982999:UOR982999 UYM982999:UYN982999 VII982999:VIJ982999 VSE982999:VSF982999 WCA982999:WCB982999 WLW982999:WLX982999 WVS982999:WVT982999" xr:uid="{93593D15-4A74-47DB-8D25-64B9599D5D04}">
      <formula1>0</formula1>
      <formula2>0</formula2>
    </dataValidation>
    <dataValidation operator="greaterThanOrEqual" allowBlank="1" showErrorMessage="1" errorTitle="Erro de valores" error="Digite um valor igual a 0% ou 2%." sqref="S28 JH28 TD28 ACZ28 AMV28 AWR28 BGN28 BQJ28 CAF28 CKB28 CTX28 DDT28 DNP28 DXL28 EHH28 ERD28 FAZ28 FKV28 FUR28 GEN28 GOJ28 GYF28 HIB28 HRX28 IBT28 ILP28 IVL28 JFH28 JPD28 JYZ28 KIV28 KSR28 LCN28 LMJ28 LWF28 MGB28 MPX28 MZT28 NJP28 NTL28 ODH28 OND28 OWZ28 PGV28 PQR28 QAN28 QKJ28 QUF28 REB28 RNX28 RXT28 SHP28 SRL28 TBH28 TLD28 TUZ28 UEV28 UOR28 UYN28 VIJ28 VSF28 WCB28 WLX28 WVT28 S65512 JH65512 TD65512 ACZ65512 AMV65512 AWR65512 BGN65512 BQJ65512 CAF65512 CKB65512 CTX65512 DDT65512 DNP65512 DXL65512 EHH65512 ERD65512 FAZ65512 FKV65512 FUR65512 GEN65512 GOJ65512 GYF65512 HIB65512 HRX65512 IBT65512 ILP65512 IVL65512 JFH65512 JPD65512 JYZ65512 KIV65512 KSR65512 LCN65512 LMJ65512 LWF65512 MGB65512 MPX65512 MZT65512 NJP65512 NTL65512 ODH65512 OND65512 OWZ65512 PGV65512 PQR65512 QAN65512 QKJ65512 QUF65512 REB65512 RNX65512 RXT65512 SHP65512 SRL65512 TBH65512 TLD65512 TUZ65512 UEV65512 UOR65512 UYN65512 VIJ65512 VSF65512 WCB65512 WLX65512 WVT65512 S131048 JH131048 TD131048 ACZ131048 AMV131048 AWR131048 BGN131048 BQJ131048 CAF131048 CKB131048 CTX131048 DDT131048 DNP131048 DXL131048 EHH131048 ERD131048 FAZ131048 FKV131048 FUR131048 GEN131048 GOJ131048 GYF131048 HIB131048 HRX131048 IBT131048 ILP131048 IVL131048 JFH131048 JPD131048 JYZ131048 KIV131048 KSR131048 LCN131048 LMJ131048 LWF131048 MGB131048 MPX131048 MZT131048 NJP131048 NTL131048 ODH131048 OND131048 OWZ131048 PGV131048 PQR131048 QAN131048 QKJ131048 QUF131048 REB131048 RNX131048 RXT131048 SHP131048 SRL131048 TBH131048 TLD131048 TUZ131048 UEV131048 UOR131048 UYN131048 VIJ131048 VSF131048 WCB131048 WLX131048 WVT131048 S196584 JH196584 TD196584 ACZ196584 AMV196584 AWR196584 BGN196584 BQJ196584 CAF196584 CKB196584 CTX196584 DDT196584 DNP196584 DXL196584 EHH196584 ERD196584 FAZ196584 FKV196584 FUR196584 GEN196584 GOJ196584 GYF196584 HIB196584 HRX196584 IBT196584 ILP196584 IVL196584 JFH196584 JPD196584 JYZ196584 KIV196584 KSR196584 LCN196584 LMJ196584 LWF196584 MGB196584 MPX196584 MZT196584 NJP196584 NTL196584 ODH196584 OND196584 OWZ196584 PGV196584 PQR196584 QAN196584 QKJ196584 QUF196584 REB196584 RNX196584 RXT196584 SHP196584 SRL196584 TBH196584 TLD196584 TUZ196584 UEV196584 UOR196584 UYN196584 VIJ196584 VSF196584 WCB196584 WLX196584 WVT196584 S262120 JH262120 TD262120 ACZ262120 AMV262120 AWR262120 BGN262120 BQJ262120 CAF262120 CKB262120 CTX262120 DDT262120 DNP262120 DXL262120 EHH262120 ERD262120 FAZ262120 FKV262120 FUR262120 GEN262120 GOJ262120 GYF262120 HIB262120 HRX262120 IBT262120 ILP262120 IVL262120 JFH262120 JPD262120 JYZ262120 KIV262120 KSR262120 LCN262120 LMJ262120 LWF262120 MGB262120 MPX262120 MZT262120 NJP262120 NTL262120 ODH262120 OND262120 OWZ262120 PGV262120 PQR262120 QAN262120 QKJ262120 QUF262120 REB262120 RNX262120 RXT262120 SHP262120 SRL262120 TBH262120 TLD262120 TUZ262120 UEV262120 UOR262120 UYN262120 VIJ262120 VSF262120 WCB262120 WLX262120 WVT262120 S327656 JH327656 TD327656 ACZ327656 AMV327656 AWR327656 BGN327656 BQJ327656 CAF327656 CKB327656 CTX327656 DDT327656 DNP327656 DXL327656 EHH327656 ERD327656 FAZ327656 FKV327656 FUR327656 GEN327656 GOJ327656 GYF327656 HIB327656 HRX327656 IBT327656 ILP327656 IVL327656 JFH327656 JPD327656 JYZ327656 KIV327656 KSR327656 LCN327656 LMJ327656 LWF327656 MGB327656 MPX327656 MZT327656 NJP327656 NTL327656 ODH327656 OND327656 OWZ327656 PGV327656 PQR327656 QAN327656 QKJ327656 QUF327656 REB327656 RNX327656 RXT327656 SHP327656 SRL327656 TBH327656 TLD327656 TUZ327656 UEV327656 UOR327656 UYN327656 VIJ327656 VSF327656 WCB327656 WLX327656 WVT327656 S393192 JH393192 TD393192 ACZ393192 AMV393192 AWR393192 BGN393192 BQJ393192 CAF393192 CKB393192 CTX393192 DDT393192 DNP393192 DXL393192 EHH393192 ERD393192 FAZ393192 FKV393192 FUR393192 GEN393192 GOJ393192 GYF393192 HIB393192 HRX393192 IBT393192 ILP393192 IVL393192 JFH393192 JPD393192 JYZ393192 KIV393192 KSR393192 LCN393192 LMJ393192 LWF393192 MGB393192 MPX393192 MZT393192 NJP393192 NTL393192 ODH393192 OND393192 OWZ393192 PGV393192 PQR393192 QAN393192 QKJ393192 QUF393192 REB393192 RNX393192 RXT393192 SHP393192 SRL393192 TBH393192 TLD393192 TUZ393192 UEV393192 UOR393192 UYN393192 VIJ393192 VSF393192 WCB393192 WLX393192 WVT393192 S458728 JH458728 TD458728 ACZ458728 AMV458728 AWR458728 BGN458728 BQJ458728 CAF458728 CKB458728 CTX458728 DDT458728 DNP458728 DXL458728 EHH458728 ERD458728 FAZ458728 FKV458728 FUR458728 GEN458728 GOJ458728 GYF458728 HIB458728 HRX458728 IBT458728 ILP458728 IVL458728 JFH458728 JPD458728 JYZ458728 KIV458728 KSR458728 LCN458728 LMJ458728 LWF458728 MGB458728 MPX458728 MZT458728 NJP458728 NTL458728 ODH458728 OND458728 OWZ458728 PGV458728 PQR458728 QAN458728 QKJ458728 QUF458728 REB458728 RNX458728 RXT458728 SHP458728 SRL458728 TBH458728 TLD458728 TUZ458728 UEV458728 UOR458728 UYN458728 VIJ458728 VSF458728 WCB458728 WLX458728 WVT458728 S524264 JH524264 TD524264 ACZ524264 AMV524264 AWR524264 BGN524264 BQJ524264 CAF524264 CKB524264 CTX524264 DDT524264 DNP524264 DXL524264 EHH524264 ERD524264 FAZ524264 FKV524264 FUR524264 GEN524264 GOJ524264 GYF524264 HIB524264 HRX524264 IBT524264 ILP524264 IVL524264 JFH524264 JPD524264 JYZ524264 KIV524264 KSR524264 LCN524264 LMJ524264 LWF524264 MGB524264 MPX524264 MZT524264 NJP524264 NTL524264 ODH524264 OND524264 OWZ524264 PGV524264 PQR524264 QAN524264 QKJ524264 QUF524264 REB524264 RNX524264 RXT524264 SHP524264 SRL524264 TBH524264 TLD524264 TUZ524264 UEV524264 UOR524264 UYN524264 VIJ524264 VSF524264 WCB524264 WLX524264 WVT524264 S589800 JH589800 TD589800 ACZ589800 AMV589800 AWR589800 BGN589800 BQJ589800 CAF589800 CKB589800 CTX589800 DDT589800 DNP589800 DXL589800 EHH589800 ERD589800 FAZ589800 FKV589800 FUR589800 GEN589800 GOJ589800 GYF589800 HIB589800 HRX589800 IBT589800 ILP589800 IVL589800 JFH589800 JPD589800 JYZ589800 KIV589800 KSR589800 LCN589800 LMJ589800 LWF589800 MGB589800 MPX589800 MZT589800 NJP589800 NTL589800 ODH589800 OND589800 OWZ589800 PGV589800 PQR589800 QAN589800 QKJ589800 QUF589800 REB589800 RNX589800 RXT589800 SHP589800 SRL589800 TBH589800 TLD589800 TUZ589800 UEV589800 UOR589800 UYN589800 VIJ589800 VSF589800 WCB589800 WLX589800 WVT589800 S655336 JH655336 TD655336 ACZ655336 AMV655336 AWR655336 BGN655336 BQJ655336 CAF655336 CKB655336 CTX655336 DDT655336 DNP655336 DXL655336 EHH655336 ERD655336 FAZ655336 FKV655336 FUR655336 GEN655336 GOJ655336 GYF655336 HIB655336 HRX655336 IBT655336 ILP655336 IVL655336 JFH655336 JPD655336 JYZ655336 KIV655336 KSR655336 LCN655336 LMJ655336 LWF655336 MGB655336 MPX655336 MZT655336 NJP655336 NTL655336 ODH655336 OND655336 OWZ655336 PGV655336 PQR655336 QAN655336 QKJ655336 QUF655336 REB655336 RNX655336 RXT655336 SHP655336 SRL655336 TBH655336 TLD655336 TUZ655336 UEV655336 UOR655336 UYN655336 VIJ655336 VSF655336 WCB655336 WLX655336 WVT655336 S720872 JH720872 TD720872 ACZ720872 AMV720872 AWR720872 BGN720872 BQJ720872 CAF720872 CKB720872 CTX720872 DDT720872 DNP720872 DXL720872 EHH720872 ERD720872 FAZ720872 FKV720872 FUR720872 GEN720872 GOJ720872 GYF720872 HIB720872 HRX720872 IBT720872 ILP720872 IVL720872 JFH720872 JPD720872 JYZ720872 KIV720872 KSR720872 LCN720872 LMJ720872 LWF720872 MGB720872 MPX720872 MZT720872 NJP720872 NTL720872 ODH720872 OND720872 OWZ720872 PGV720872 PQR720872 QAN720872 QKJ720872 QUF720872 REB720872 RNX720872 RXT720872 SHP720872 SRL720872 TBH720872 TLD720872 TUZ720872 UEV720872 UOR720872 UYN720872 VIJ720872 VSF720872 WCB720872 WLX720872 WVT720872 S786408 JH786408 TD786408 ACZ786408 AMV786408 AWR786408 BGN786408 BQJ786408 CAF786408 CKB786408 CTX786408 DDT786408 DNP786408 DXL786408 EHH786408 ERD786408 FAZ786408 FKV786408 FUR786408 GEN786408 GOJ786408 GYF786408 HIB786408 HRX786408 IBT786408 ILP786408 IVL786408 JFH786408 JPD786408 JYZ786408 KIV786408 KSR786408 LCN786408 LMJ786408 LWF786408 MGB786408 MPX786408 MZT786408 NJP786408 NTL786408 ODH786408 OND786408 OWZ786408 PGV786408 PQR786408 QAN786408 QKJ786408 QUF786408 REB786408 RNX786408 RXT786408 SHP786408 SRL786408 TBH786408 TLD786408 TUZ786408 UEV786408 UOR786408 UYN786408 VIJ786408 VSF786408 WCB786408 WLX786408 WVT786408 S851944 JH851944 TD851944 ACZ851944 AMV851944 AWR851944 BGN851944 BQJ851944 CAF851944 CKB851944 CTX851944 DDT851944 DNP851944 DXL851944 EHH851944 ERD851944 FAZ851944 FKV851944 FUR851944 GEN851944 GOJ851944 GYF851944 HIB851944 HRX851944 IBT851944 ILP851944 IVL851944 JFH851944 JPD851944 JYZ851944 KIV851944 KSR851944 LCN851944 LMJ851944 LWF851944 MGB851944 MPX851944 MZT851944 NJP851944 NTL851944 ODH851944 OND851944 OWZ851944 PGV851944 PQR851944 QAN851944 QKJ851944 QUF851944 REB851944 RNX851944 RXT851944 SHP851944 SRL851944 TBH851944 TLD851944 TUZ851944 UEV851944 UOR851944 UYN851944 VIJ851944 VSF851944 WCB851944 WLX851944 WVT851944 S917480 JH917480 TD917480 ACZ917480 AMV917480 AWR917480 BGN917480 BQJ917480 CAF917480 CKB917480 CTX917480 DDT917480 DNP917480 DXL917480 EHH917480 ERD917480 FAZ917480 FKV917480 FUR917480 GEN917480 GOJ917480 GYF917480 HIB917480 HRX917480 IBT917480 ILP917480 IVL917480 JFH917480 JPD917480 JYZ917480 KIV917480 KSR917480 LCN917480 LMJ917480 LWF917480 MGB917480 MPX917480 MZT917480 NJP917480 NTL917480 ODH917480 OND917480 OWZ917480 PGV917480 PQR917480 QAN917480 QKJ917480 QUF917480 REB917480 RNX917480 RXT917480 SHP917480 SRL917480 TBH917480 TLD917480 TUZ917480 UEV917480 UOR917480 UYN917480 VIJ917480 VSF917480 WCB917480 WLX917480 WVT917480 S983016 JH983016 TD983016 ACZ983016 AMV983016 AWR983016 BGN983016 BQJ983016 CAF983016 CKB983016 CTX983016 DDT983016 DNP983016 DXL983016 EHH983016 ERD983016 FAZ983016 FKV983016 FUR983016 GEN983016 GOJ983016 GYF983016 HIB983016 HRX983016 IBT983016 ILP983016 IVL983016 JFH983016 JPD983016 JYZ983016 KIV983016 KSR983016 LCN983016 LMJ983016 LWF983016 MGB983016 MPX983016 MZT983016 NJP983016 NTL983016 ODH983016 OND983016 OWZ983016 PGV983016 PQR983016 QAN983016 QKJ983016 QUF983016 REB983016 RNX983016 RXT983016 SHP983016 SRL983016 TBH983016 TLD983016 TUZ983016 UEV983016 UOR983016 UYN983016 VIJ983016 VSF983016 WCB983016 WLX983016 WVT983016 S67 JH67 TD67 ACZ67 AMV67 AWR67 BGN67 BQJ67 CAF67 CKB67 CTX67 DDT67 DNP67 DXL67 EHH67 ERD67 FAZ67 FKV67 FUR67 GEN67 GOJ67 GYF67 HIB67 HRX67 IBT67 ILP67 IVL67 JFH67 JPD67 JYZ67 KIV67 KSR67 LCN67 LMJ67 LWF67 MGB67 MPX67 MZT67 NJP67 NTL67 ODH67 OND67 OWZ67 PGV67 PQR67 QAN67 QKJ67 QUF67 REB67 RNX67 RXT67 SHP67 SRL67 TBH67 TLD67 TUZ67 UEV67 UOR67 UYN67 VIJ67 VSF67 WCB67 WLX67 WVT67 S65552 JH65552 TD65552 ACZ65552 AMV65552 AWR65552 BGN65552 BQJ65552 CAF65552 CKB65552 CTX65552 DDT65552 DNP65552 DXL65552 EHH65552 ERD65552 FAZ65552 FKV65552 FUR65552 GEN65552 GOJ65552 GYF65552 HIB65552 HRX65552 IBT65552 ILP65552 IVL65552 JFH65552 JPD65552 JYZ65552 KIV65552 KSR65552 LCN65552 LMJ65552 LWF65552 MGB65552 MPX65552 MZT65552 NJP65552 NTL65552 ODH65552 OND65552 OWZ65552 PGV65552 PQR65552 QAN65552 QKJ65552 QUF65552 REB65552 RNX65552 RXT65552 SHP65552 SRL65552 TBH65552 TLD65552 TUZ65552 UEV65552 UOR65552 UYN65552 VIJ65552 VSF65552 WCB65552 WLX65552 WVT65552 S131088 JH131088 TD131088 ACZ131088 AMV131088 AWR131088 BGN131088 BQJ131088 CAF131088 CKB131088 CTX131088 DDT131088 DNP131088 DXL131088 EHH131088 ERD131088 FAZ131088 FKV131088 FUR131088 GEN131088 GOJ131088 GYF131088 HIB131088 HRX131088 IBT131088 ILP131088 IVL131088 JFH131088 JPD131088 JYZ131088 KIV131088 KSR131088 LCN131088 LMJ131088 LWF131088 MGB131088 MPX131088 MZT131088 NJP131088 NTL131088 ODH131088 OND131088 OWZ131088 PGV131088 PQR131088 QAN131088 QKJ131088 QUF131088 REB131088 RNX131088 RXT131088 SHP131088 SRL131088 TBH131088 TLD131088 TUZ131088 UEV131088 UOR131088 UYN131088 VIJ131088 VSF131088 WCB131088 WLX131088 WVT131088 S196624 JH196624 TD196624 ACZ196624 AMV196624 AWR196624 BGN196624 BQJ196624 CAF196624 CKB196624 CTX196624 DDT196624 DNP196624 DXL196624 EHH196624 ERD196624 FAZ196624 FKV196624 FUR196624 GEN196624 GOJ196624 GYF196624 HIB196624 HRX196624 IBT196624 ILP196624 IVL196624 JFH196624 JPD196624 JYZ196624 KIV196624 KSR196624 LCN196624 LMJ196624 LWF196624 MGB196624 MPX196624 MZT196624 NJP196624 NTL196624 ODH196624 OND196624 OWZ196624 PGV196624 PQR196624 QAN196624 QKJ196624 QUF196624 REB196624 RNX196624 RXT196624 SHP196624 SRL196624 TBH196624 TLD196624 TUZ196624 UEV196624 UOR196624 UYN196624 VIJ196624 VSF196624 WCB196624 WLX196624 WVT196624 S262160 JH262160 TD262160 ACZ262160 AMV262160 AWR262160 BGN262160 BQJ262160 CAF262160 CKB262160 CTX262160 DDT262160 DNP262160 DXL262160 EHH262160 ERD262160 FAZ262160 FKV262160 FUR262160 GEN262160 GOJ262160 GYF262160 HIB262160 HRX262160 IBT262160 ILP262160 IVL262160 JFH262160 JPD262160 JYZ262160 KIV262160 KSR262160 LCN262160 LMJ262160 LWF262160 MGB262160 MPX262160 MZT262160 NJP262160 NTL262160 ODH262160 OND262160 OWZ262160 PGV262160 PQR262160 QAN262160 QKJ262160 QUF262160 REB262160 RNX262160 RXT262160 SHP262160 SRL262160 TBH262160 TLD262160 TUZ262160 UEV262160 UOR262160 UYN262160 VIJ262160 VSF262160 WCB262160 WLX262160 WVT262160 S327696 JH327696 TD327696 ACZ327696 AMV327696 AWR327696 BGN327696 BQJ327696 CAF327696 CKB327696 CTX327696 DDT327696 DNP327696 DXL327696 EHH327696 ERD327696 FAZ327696 FKV327696 FUR327696 GEN327696 GOJ327696 GYF327696 HIB327696 HRX327696 IBT327696 ILP327696 IVL327696 JFH327696 JPD327696 JYZ327696 KIV327696 KSR327696 LCN327696 LMJ327696 LWF327696 MGB327696 MPX327696 MZT327696 NJP327696 NTL327696 ODH327696 OND327696 OWZ327696 PGV327696 PQR327696 QAN327696 QKJ327696 QUF327696 REB327696 RNX327696 RXT327696 SHP327696 SRL327696 TBH327696 TLD327696 TUZ327696 UEV327696 UOR327696 UYN327696 VIJ327696 VSF327696 WCB327696 WLX327696 WVT327696 S393232 JH393232 TD393232 ACZ393232 AMV393232 AWR393232 BGN393232 BQJ393232 CAF393232 CKB393232 CTX393232 DDT393232 DNP393232 DXL393232 EHH393232 ERD393232 FAZ393232 FKV393232 FUR393232 GEN393232 GOJ393232 GYF393232 HIB393232 HRX393232 IBT393232 ILP393232 IVL393232 JFH393232 JPD393232 JYZ393232 KIV393232 KSR393232 LCN393232 LMJ393232 LWF393232 MGB393232 MPX393232 MZT393232 NJP393232 NTL393232 ODH393232 OND393232 OWZ393232 PGV393232 PQR393232 QAN393232 QKJ393232 QUF393232 REB393232 RNX393232 RXT393232 SHP393232 SRL393232 TBH393232 TLD393232 TUZ393232 UEV393232 UOR393232 UYN393232 VIJ393232 VSF393232 WCB393232 WLX393232 WVT393232 S458768 JH458768 TD458768 ACZ458768 AMV458768 AWR458768 BGN458768 BQJ458768 CAF458768 CKB458768 CTX458768 DDT458768 DNP458768 DXL458768 EHH458768 ERD458768 FAZ458768 FKV458768 FUR458768 GEN458768 GOJ458768 GYF458768 HIB458768 HRX458768 IBT458768 ILP458768 IVL458768 JFH458768 JPD458768 JYZ458768 KIV458768 KSR458768 LCN458768 LMJ458768 LWF458768 MGB458768 MPX458768 MZT458768 NJP458768 NTL458768 ODH458768 OND458768 OWZ458768 PGV458768 PQR458768 QAN458768 QKJ458768 QUF458768 REB458768 RNX458768 RXT458768 SHP458768 SRL458768 TBH458768 TLD458768 TUZ458768 UEV458768 UOR458768 UYN458768 VIJ458768 VSF458768 WCB458768 WLX458768 WVT458768 S524304 JH524304 TD524304 ACZ524304 AMV524304 AWR524304 BGN524304 BQJ524304 CAF524304 CKB524304 CTX524304 DDT524304 DNP524304 DXL524304 EHH524304 ERD524304 FAZ524304 FKV524304 FUR524304 GEN524304 GOJ524304 GYF524304 HIB524304 HRX524304 IBT524304 ILP524304 IVL524304 JFH524304 JPD524304 JYZ524304 KIV524304 KSR524304 LCN524304 LMJ524304 LWF524304 MGB524304 MPX524304 MZT524304 NJP524304 NTL524304 ODH524304 OND524304 OWZ524304 PGV524304 PQR524304 QAN524304 QKJ524304 QUF524304 REB524304 RNX524304 RXT524304 SHP524304 SRL524304 TBH524304 TLD524304 TUZ524304 UEV524304 UOR524304 UYN524304 VIJ524304 VSF524304 WCB524304 WLX524304 WVT524304 S589840 JH589840 TD589840 ACZ589840 AMV589840 AWR589840 BGN589840 BQJ589840 CAF589840 CKB589840 CTX589840 DDT589840 DNP589840 DXL589840 EHH589840 ERD589840 FAZ589840 FKV589840 FUR589840 GEN589840 GOJ589840 GYF589840 HIB589840 HRX589840 IBT589840 ILP589840 IVL589840 JFH589840 JPD589840 JYZ589840 KIV589840 KSR589840 LCN589840 LMJ589840 LWF589840 MGB589840 MPX589840 MZT589840 NJP589840 NTL589840 ODH589840 OND589840 OWZ589840 PGV589840 PQR589840 QAN589840 QKJ589840 QUF589840 REB589840 RNX589840 RXT589840 SHP589840 SRL589840 TBH589840 TLD589840 TUZ589840 UEV589840 UOR589840 UYN589840 VIJ589840 VSF589840 WCB589840 WLX589840 WVT589840 S655376 JH655376 TD655376 ACZ655376 AMV655376 AWR655376 BGN655376 BQJ655376 CAF655376 CKB655376 CTX655376 DDT655376 DNP655376 DXL655376 EHH655376 ERD655376 FAZ655376 FKV655376 FUR655376 GEN655376 GOJ655376 GYF655376 HIB655376 HRX655376 IBT655376 ILP655376 IVL655376 JFH655376 JPD655376 JYZ655376 KIV655376 KSR655376 LCN655376 LMJ655376 LWF655376 MGB655376 MPX655376 MZT655376 NJP655376 NTL655376 ODH655376 OND655376 OWZ655376 PGV655376 PQR655376 QAN655376 QKJ655376 QUF655376 REB655376 RNX655376 RXT655376 SHP655376 SRL655376 TBH655376 TLD655376 TUZ655376 UEV655376 UOR655376 UYN655376 VIJ655376 VSF655376 WCB655376 WLX655376 WVT655376 S720912 JH720912 TD720912 ACZ720912 AMV720912 AWR720912 BGN720912 BQJ720912 CAF720912 CKB720912 CTX720912 DDT720912 DNP720912 DXL720912 EHH720912 ERD720912 FAZ720912 FKV720912 FUR720912 GEN720912 GOJ720912 GYF720912 HIB720912 HRX720912 IBT720912 ILP720912 IVL720912 JFH720912 JPD720912 JYZ720912 KIV720912 KSR720912 LCN720912 LMJ720912 LWF720912 MGB720912 MPX720912 MZT720912 NJP720912 NTL720912 ODH720912 OND720912 OWZ720912 PGV720912 PQR720912 QAN720912 QKJ720912 QUF720912 REB720912 RNX720912 RXT720912 SHP720912 SRL720912 TBH720912 TLD720912 TUZ720912 UEV720912 UOR720912 UYN720912 VIJ720912 VSF720912 WCB720912 WLX720912 WVT720912 S786448 JH786448 TD786448 ACZ786448 AMV786448 AWR786448 BGN786448 BQJ786448 CAF786448 CKB786448 CTX786448 DDT786448 DNP786448 DXL786448 EHH786448 ERD786448 FAZ786448 FKV786448 FUR786448 GEN786448 GOJ786448 GYF786448 HIB786448 HRX786448 IBT786448 ILP786448 IVL786448 JFH786448 JPD786448 JYZ786448 KIV786448 KSR786448 LCN786448 LMJ786448 LWF786448 MGB786448 MPX786448 MZT786448 NJP786448 NTL786448 ODH786448 OND786448 OWZ786448 PGV786448 PQR786448 QAN786448 QKJ786448 QUF786448 REB786448 RNX786448 RXT786448 SHP786448 SRL786448 TBH786448 TLD786448 TUZ786448 UEV786448 UOR786448 UYN786448 VIJ786448 VSF786448 WCB786448 WLX786448 WVT786448 S851984 JH851984 TD851984 ACZ851984 AMV851984 AWR851984 BGN851984 BQJ851984 CAF851984 CKB851984 CTX851984 DDT851984 DNP851984 DXL851984 EHH851984 ERD851984 FAZ851984 FKV851984 FUR851984 GEN851984 GOJ851984 GYF851984 HIB851984 HRX851984 IBT851984 ILP851984 IVL851984 JFH851984 JPD851984 JYZ851984 KIV851984 KSR851984 LCN851984 LMJ851984 LWF851984 MGB851984 MPX851984 MZT851984 NJP851984 NTL851984 ODH851984 OND851984 OWZ851984 PGV851984 PQR851984 QAN851984 QKJ851984 QUF851984 REB851984 RNX851984 RXT851984 SHP851984 SRL851984 TBH851984 TLD851984 TUZ851984 UEV851984 UOR851984 UYN851984 VIJ851984 VSF851984 WCB851984 WLX851984 WVT851984 S917520 JH917520 TD917520 ACZ917520 AMV917520 AWR917520 BGN917520 BQJ917520 CAF917520 CKB917520 CTX917520 DDT917520 DNP917520 DXL917520 EHH917520 ERD917520 FAZ917520 FKV917520 FUR917520 GEN917520 GOJ917520 GYF917520 HIB917520 HRX917520 IBT917520 ILP917520 IVL917520 JFH917520 JPD917520 JYZ917520 KIV917520 KSR917520 LCN917520 LMJ917520 LWF917520 MGB917520 MPX917520 MZT917520 NJP917520 NTL917520 ODH917520 OND917520 OWZ917520 PGV917520 PQR917520 QAN917520 QKJ917520 QUF917520 REB917520 RNX917520 RXT917520 SHP917520 SRL917520 TBH917520 TLD917520 TUZ917520 UEV917520 UOR917520 UYN917520 VIJ917520 VSF917520 WCB917520 WLX917520 WVT917520 S983056 JH983056 TD983056 ACZ983056 AMV983056 AWR983056 BGN983056 BQJ983056 CAF983056 CKB983056 CTX983056 DDT983056 DNP983056 DXL983056 EHH983056 ERD983056 FAZ983056 FKV983056 FUR983056 GEN983056 GOJ983056 GYF983056 HIB983056 HRX983056 IBT983056 ILP983056 IVL983056 JFH983056 JPD983056 JYZ983056 KIV983056 KSR983056 LCN983056 LMJ983056 LWF983056 MGB983056 MPX983056 MZT983056 NJP983056 NTL983056 ODH983056 OND983056 OWZ983056 PGV983056 PQR983056 QAN983056 QKJ983056 QUF983056 REB983056 RNX983056 RXT983056 SHP983056 SRL983056 TBH983056 TLD983056 TUZ983056 UEV983056 UOR983056 UYN983056 VIJ983056 VSF983056 WCB983056 WLX983056 WVT983056 S65592 JH65592 TD65592 ACZ65592 AMV65592 AWR65592 BGN65592 BQJ65592 CAF65592 CKB65592 CTX65592 DDT65592 DNP65592 DXL65592 EHH65592 ERD65592 FAZ65592 FKV65592 FUR65592 GEN65592 GOJ65592 GYF65592 HIB65592 HRX65592 IBT65592 ILP65592 IVL65592 JFH65592 JPD65592 JYZ65592 KIV65592 KSR65592 LCN65592 LMJ65592 LWF65592 MGB65592 MPX65592 MZT65592 NJP65592 NTL65592 ODH65592 OND65592 OWZ65592 PGV65592 PQR65592 QAN65592 QKJ65592 QUF65592 REB65592 RNX65592 RXT65592 SHP65592 SRL65592 TBH65592 TLD65592 TUZ65592 UEV65592 UOR65592 UYN65592 VIJ65592 VSF65592 WCB65592 WLX65592 WVT65592 S131128 JH131128 TD131128 ACZ131128 AMV131128 AWR131128 BGN131128 BQJ131128 CAF131128 CKB131128 CTX131128 DDT131128 DNP131128 DXL131128 EHH131128 ERD131128 FAZ131128 FKV131128 FUR131128 GEN131128 GOJ131128 GYF131128 HIB131128 HRX131128 IBT131128 ILP131128 IVL131128 JFH131128 JPD131128 JYZ131128 KIV131128 KSR131128 LCN131128 LMJ131128 LWF131128 MGB131128 MPX131128 MZT131128 NJP131128 NTL131128 ODH131128 OND131128 OWZ131128 PGV131128 PQR131128 QAN131128 QKJ131128 QUF131128 REB131128 RNX131128 RXT131128 SHP131128 SRL131128 TBH131128 TLD131128 TUZ131128 UEV131128 UOR131128 UYN131128 VIJ131128 VSF131128 WCB131128 WLX131128 WVT131128 S196664 JH196664 TD196664 ACZ196664 AMV196664 AWR196664 BGN196664 BQJ196664 CAF196664 CKB196664 CTX196664 DDT196664 DNP196664 DXL196664 EHH196664 ERD196664 FAZ196664 FKV196664 FUR196664 GEN196664 GOJ196664 GYF196664 HIB196664 HRX196664 IBT196664 ILP196664 IVL196664 JFH196664 JPD196664 JYZ196664 KIV196664 KSR196664 LCN196664 LMJ196664 LWF196664 MGB196664 MPX196664 MZT196664 NJP196664 NTL196664 ODH196664 OND196664 OWZ196664 PGV196664 PQR196664 QAN196664 QKJ196664 QUF196664 REB196664 RNX196664 RXT196664 SHP196664 SRL196664 TBH196664 TLD196664 TUZ196664 UEV196664 UOR196664 UYN196664 VIJ196664 VSF196664 WCB196664 WLX196664 WVT196664 S262200 JH262200 TD262200 ACZ262200 AMV262200 AWR262200 BGN262200 BQJ262200 CAF262200 CKB262200 CTX262200 DDT262200 DNP262200 DXL262200 EHH262200 ERD262200 FAZ262200 FKV262200 FUR262200 GEN262200 GOJ262200 GYF262200 HIB262200 HRX262200 IBT262200 ILP262200 IVL262200 JFH262200 JPD262200 JYZ262200 KIV262200 KSR262200 LCN262200 LMJ262200 LWF262200 MGB262200 MPX262200 MZT262200 NJP262200 NTL262200 ODH262200 OND262200 OWZ262200 PGV262200 PQR262200 QAN262200 QKJ262200 QUF262200 REB262200 RNX262200 RXT262200 SHP262200 SRL262200 TBH262200 TLD262200 TUZ262200 UEV262200 UOR262200 UYN262200 VIJ262200 VSF262200 WCB262200 WLX262200 WVT262200 S327736 JH327736 TD327736 ACZ327736 AMV327736 AWR327736 BGN327736 BQJ327736 CAF327736 CKB327736 CTX327736 DDT327736 DNP327736 DXL327736 EHH327736 ERD327736 FAZ327736 FKV327736 FUR327736 GEN327736 GOJ327736 GYF327736 HIB327736 HRX327736 IBT327736 ILP327736 IVL327736 JFH327736 JPD327736 JYZ327736 KIV327736 KSR327736 LCN327736 LMJ327736 LWF327736 MGB327736 MPX327736 MZT327736 NJP327736 NTL327736 ODH327736 OND327736 OWZ327736 PGV327736 PQR327736 QAN327736 QKJ327736 QUF327736 REB327736 RNX327736 RXT327736 SHP327736 SRL327736 TBH327736 TLD327736 TUZ327736 UEV327736 UOR327736 UYN327736 VIJ327736 VSF327736 WCB327736 WLX327736 WVT327736 S393272 JH393272 TD393272 ACZ393272 AMV393272 AWR393272 BGN393272 BQJ393272 CAF393272 CKB393272 CTX393272 DDT393272 DNP393272 DXL393272 EHH393272 ERD393272 FAZ393272 FKV393272 FUR393272 GEN393272 GOJ393272 GYF393272 HIB393272 HRX393272 IBT393272 ILP393272 IVL393272 JFH393272 JPD393272 JYZ393272 KIV393272 KSR393272 LCN393272 LMJ393272 LWF393272 MGB393272 MPX393272 MZT393272 NJP393272 NTL393272 ODH393272 OND393272 OWZ393272 PGV393272 PQR393272 QAN393272 QKJ393272 QUF393272 REB393272 RNX393272 RXT393272 SHP393272 SRL393272 TBH393272 TLD393272 TUZ393272 UEV393272 UOR393272 UYN393272 VIJ393272 VSF393272 WCB393272 WLX393272 WVT393272 S458808 JH458808 TD458808 ACZ458808 AMV458808 AWR458808 BGN458808 BQJ458808 CAF458808 CKB458808 CTX458808 DDT458808 DNP458808 DXL458808 EHH458808 ERD458808 FAZ458808 FKV458808 FUR458808 GEN458808 GOJ458808 GYF458808 HIB458808 HRX458808 IBT458808 ILP458808 IVL458808 JFH458808 JPD458808 JYZ458808 KIV458808 KSR458808 LCN458808 LMJ458808 LWF458808 MGB458808 MPX458808 MZT458808 NJP458808 NTL458808 ODH458808 OND458808 OWZ458808 PGV458808 PQR458808 QAN458808 QKJ458808 QUF458808 REB458808 RNX458808 RXT458808 SHP458808 SRL458808 TBH458808 TLD458808 TUZ458808 UEV458808 UOR458808 UYN458808 VIJ458808 VSF458808 WCB458808 WLX458808 WVT458808 S524344 JH524344 TD524344 ACZ524344 AMV524344 AWR524344 BGN524344 BQJ524344 CAF524344 CKB524344 CTX524344 DDT524344 DNP524344 DXL524344 EHH524344 ERD524344 FAZ524344 FKV524344 FUR524344 GEN524344 GOJ524344 GYF524344 HIB524344 HRX524344 IBT524344 ILP524344 IVL524344 JFH524344 JPD524344 JYZ524344 KIV524344 KSR524344 LCN524344 LMJ524344 LWF524344 MGB524344 MPX524344 MZT524344 NJP524344 NTL524344 ODH524344 OND524344 OWZ524344 PGV524344 PQR524344 QAN524344 QKJ524344 QUF524344 REB524344 RNX524344 RXT524344 SHP524344 SRL524344 TBH524344 TLD524344 TUZ524344 UEV524344 UOR524344 UYN524344 VIJ524344 VSF524344 WCB524344 WLX524344 WVT524344 S589880 JH589880 TD589880 ACZ589880 AMV589880 AWR589880 BGN589880 BQJ589880 CAF589880 CKB589880 CTX589880 DDT589880 DNP589880 DXL589880 EHH589880 ERD589880 FAZ589880 FKV589880 FUR589880 GEN589880 GOJ589880 GYF589880 HIB589880 HRX589880 IBT589880 ILP589880 IVL589880 JFH589880 JPD589880 JYZ589880 KIV589880 KSR589880 LCN589880 LMJ589880 LWF589880 MGB589880 MPX589880 MZT589880 NJP589880 NTL589880 ODH589880 OND589880 OWZ589880 PGV589880 PQR589880 QAN589880 QKJ589880 QUF589880 REB589880 RNX589880 RXT589880 SHP589880 SRL589880 TBH589880 TLD589880 TUZ589880 UEV589880 UOR589880 UYN589880 VIJ589880 VSF589880 WCB589880 WLX589880 WVT589880 S655416 JH655416 TD655416 ACZ655416 AMV655416 AWR655416 BGN655416 BQJ655416 CAF655416 CKB655416 CTX655416 DDT655416 DNP655416 DXL655416 EHH655416 ERD655416 FAZ655416 FKV655416 FUR655416 GEN655416 GOJ655416 GYF655416 HIB655416 HRX655416 IBT655416 ILP655416 IVL655416 JFH655416 JPD655416 JYZ655416 KIV655416 KSR655416 LCN655416 LMJ655416 LWF655416 MGB655416 MPX655416 MZT655416 NJP655416 NTL655416 ODH655416 OND655416 OWZ655416 PGV655416 PQR655416 QAN655416 QKJ655416 QUF655416 REB655416 RNX655416 RXT655416 SHP655416 SRL655416 TBH655416 TLD655416 TUZ655416 UEV655416 UOR655416 UYN655416 VIJ655416 VSF655416 WCB655416 WLX655416 WVT655416 S720952 JH720952 TD720952 ACZ720952 AMV720952 AWR720952 BGN720952 BQJ720952 CAF720952 CKB720952 CTX720952 DDT720952 DNP720952 DXL720952 EHH720952 ERD720952 FAZ720952 FKV720952 FUR720952 GEN720952 GOJ720952 GYF720952 HIB720952 HRX720952 IBT720952 ILP720952 IVL720952 JFH720952 JPD720952 JYZ720952 KIV720952 KSR720952 LCN720952 LMJ720952 LWF720952 MGB720952 MPX720952 MZT720952 NJP720952 NTL720952 ODH720952 OND720952 OWZ720952 PGV720952 PQR720952 QAN720952 QKJ720952 QUF720952 REB720952 RNX720952 RXT720952 SHP720952 SRL720952 TBH720952 TLD720952 TUZ720952 UEV720952 UOR720952 UYN720952 VIJ720952 VSF720952 WCB720952 WLX720952 WVT720952 S786488 JH786488 TD786488 ACZ786488 AMV786488 AWR786488 BGN786488 BQJ786488 CAF786488 CKB786488 CTX786488 DDT786488 DNP786488 DXL786488 EHH786488 ERD786488 FAZ786488 FKV786488 FUR786488 GEN786488 GOJ786488 GYF786488 HIB786488 HRX786488 IBT786488 ILP786488 IVL786488 JFH786488 JPD786488 JYZ786488 KIV786488 KSR786488 LCN786488 LMJ786488 LWF786488 MGB786488 MPX786488 MZT786488 NJP786488 NTL786488 ODH786488 OND786488 OWZ786488 PGV786488 PQR786488 QAN786488 QKJ786488 QUF786488 REB786488 RNX786488 RXT786488 SHP786488 SRL786488 TBH786488 TLD786488 TUZ786488 UEV786488 UOR786488 UYN786488 VIJ786488 VSF786488 WCB786488 WLX786488 WVT786488 S852024 JH852024 TD852024 ACZ852024 AMV852024 AWR852024 BGN852024 BQJ852024 CAF852024 CKB852024 CTX852024 DDT852024 DNP852024 DXL852024 EHH852024 ERD852024 FAZ852024 FKV852024 FUR852024 GEN852024 GOJ852024 GYF852024 HIB852024 HRX852024 IBT852024 ILP852024 IVL852024 JFH852024 JPD852024 JYZ852024 KIV852024 KSR852024 LCN852024 LMJ852024 LWF852024 MGB852024 MPX852024 MZT852024 NJP852024 NTL852024 ODH852024 OND852024 OWZ852024 PGV852024 PQR852024 QAN852024 QKJ852024 QUF852024 REB852024 RNX852024 RXT852024 SHP852024 SRL852024 TBH852024 TLD852024 TUZ852024 UEV852024 UOR852024 UYN852024 VIJ852024 VSF852024 WCB852024 WLX852024 WVT852024 S917560 JH917560 TD917560 ACZ917560 AMV917560 AWR917560 BGN917560 BQJ917560 CAF917560 CKB917560 CTX917560 DDT917560 DNP917560 DXL917560 EHH917560 ERD917560 FAZ917560 FKV917560 FUR917560 GEN917560 GOJ917560 GYF917560 HIB917560 HRX917560 IBT917560 ILP917560 IVL917560 JFH917560 JPD917560 JYZ917560 KIV917560 KSR917560 LCN917560 LMJ917560 LWF917560 MGB917560 MPX917560 MZT917560 NJP917560 NTL917560 ODH917560 OND917560 OWZ917560 PGV917560 PQR917560 QAN917560 QKJ917560 QUF917560 REB917560 RNX917560 RXT917560 SHP917560 SRL917560 TBH917560 TLD917560 TUZ917560 UEV917560 UOR917560 UYN917560 VIJ917560 VSF917560 WCB917560 WLX917560 WVT917560 S983096 JH983096 TD983096 ACZ983096 AMV983096 AWR983096 BGN983096 BQJ983096 CAF983096 CKB983096 CTX983096 DDT983096 DNP983096 DXL983096 EHH983096 ERD983096 FAZ983096 FKV983096 FUR983096 GEN983096 GOJ983096 GYF983096 HIB983096 HRX983096 IBT983096 ILP983096 IVL983096 JFH983096 JPD983096 JYZ983096 KIV983096 KSR983096 LCN983096 LMJ983096 LWF983096 MGB983096 MPX983096 MZT983096 NJP983096 NTL983096 ODH983096 OND983096 OWZ983096 PGV983096 PQR983096 QAN983096 QKJ983096 QUF983096 REB983096 RNX983096 RXT983096 SHP983096 SRL983096 TBH983096 TLD983096 TUZ983096 UEV983096 UOR983096 UYN983096 VIJ983096 VSF983096 WCB983096 WLX983096 WVT983096" xr:uid="{0375D097-FDE4-428A-B7CB-B6C36561C75D}">
      <formula1>0</formula1>
      <formula2>0</formula2>
    </dataValidation>
    <dataValidation type="decimal" allowBlank="1" showErrorMessage="1" errorTitle="Erro de valores" error="Digite um valor maior do que 0." sqref="S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S65511 JH65511 TD65511 ACZ65511 AMV65511 AWR65511 BGN65511 BQJ65511 CAF65511 CKB65511 CTX65511 DDT65511 DNP65511 DXL65511 EHH65511 ERD65511 FAZ65511 FKV65511 FUR65511 GEN65511 GOJ65511 GYF65511 HIB65511 HRX65511 IBT65511 ILP65511 IVL65511 JFH65511 JPD65511 JYZ65511 KIV65511 KSR65511 LCN65511 LMJ65511 LWF65511 MGB65511 MPX65511 MZT65511 NJP65511 NTL65511 ODH65511 OND65511 OWZ65511 PGV65511 PQR65511 QAN65511 QKJ65511 QUF65511 REB65511 RNX65511 RXT65511 SHP65511 SRL65511 TBH65511 TLD65511 TUZ65511 UEV65511 UOR65511 UYN65511 VIJ65511 VSF65511 WCB65511 WLX65511 WVT65511 S131047 JH131047 TD131047 ACZ131047 AMV131047 AWR131047 BGN131047 BQJ131047 CAF131047 CKB131047 CTX131047 DDT131047 DNP131047 DXL131047 EHH131047 ERD131047 FAZ131047 FKV131047 FUR131047 GEN131047 GOJ131047 GYF131047 HIB131047 HRX131047 IBT131047 ILP131047 IVL131047 JFH131047 JPD131047 JYZ131047 KIV131047 KSR131047 LCN131047 LMJ131047 LWF131047 MGB131047 MPX131047 MZT131047 NJP131047 NTL131047 ODH131047 OND131047 OWZ131047 PGV131047 PQR131047 QAN131047 QKJ131047 QUF131047 REB131047 RNX131047 RXT131047 SHP131047 SRL131047 TBH131047 TLD131047 TUZ131047 UEV131047 UOR131047 UYN131047 VIJ131047 VSF131047 WCB131047 WLX131047 WVT131047 S196583 JH196583 TD196583 ACZ196583 AMV196583 AWR196583 BGN196583 BQJ196583 CAF196583 CKB196583 CTX196583 DDT196583 DNP196583 DXL196583 EHH196583 ERD196583 FAZ196583 FKV196583 FUR196583 GEN196583 GOJ196583 GYF196583 HIB196583 HRX196583 IBT196583 ILP196583 IVL196583 JFH196583 JPD196583 JYZ196583 KIV196583 KSR196583 LCN196583 LMJ196583 LWF196583 MGB196583 MPX196583 MZT196583 NJP196583 NTL196583 ODH196583 OND196583 OWZ196583 PGV196583 PQR196583 QAN196583 QKJ196583 QUF196583 REB196583 RNX196583 RXT196583 SHP196583 SRL196583 TBH196583 TLD196583 TUZ196583 UEV196583 UOR196583 UYN196583 VIJ196583 VSF196583 WCB196583 WLX196583 WVT196583 S262119 JH262119 TD262119 ACZ262119 AMV262119 AWR262119 BGN262119 BQJ262119 CAF262119 CKB262119 CTX262119 DDT262119 DNP262119 DXL262119 EHH262119 ERD262119 FAZ262119 FKV262119 FUR262119 GEN262119 GOJ262119 GYF262119 HIB262119 HRX262119 IBT262119 ILP262119 IVL262119 JFH262119 JPD262119 JYZ262119 KIV262119 KSR262119 LCN262119 LMJ262119 LWF262119 MGB262119 MPX262119 MZT262119 NJP262119 NTL262119 ODH262119 OND262119 OWZ262119 PGV262119 PQR262119 QAN262119 QKJ262119 QUF262119 REB262119 RNX262119 RXT262119 SHP262119 SRL262119 TBH262119 TLD262119 TUZ262119 UEV262119 UOR262119 UYN262119 VIJ262119 VSF262119 WCB262119 WLX262119 WVT262119 S327655 JH327655 TD327655 ACZ327655 AMV327655 AWR327655 BGN327655 BQJ327655 CAF327655 CKB327655 CTX327655 DDT327655 DNP327655 DXL327655 EHH327655 ERD327655 FAZ327655 FKV327655 FUR327655 GEN327655 GOJ327655 GYF327655 HIB327655 HRX327655 IBT327655 ILP327655 IVL327655 JFH327655 JPD327655 JYZ327655 KIV327655 KSR327655 LCN327655 LMJ327655 LWF327655 MGB327655 MPX327655 MZT327655 NJP327655 NTL327655 ODH327655 OND327655 OWZ327655 PGV327655 PQR327655 QAN327655 QKJ327655 QUF327655 REB327655 RNX327655 RXT327655 SHP327655 SRL327655 TBH327655 TLD327655 TUZ327655 UEV327655 UOR327655 UYN327655 VIJ327655 VSF327655 WCB327655 WLX327655 WVT327655 S393191 JH393191 TD393191 ACZ393191 AMV393191 AWR393191 BGN393191 BQJ393191 CAF393191 CKB393191 CTX393191 DDT393191 DNP393191 DXL393191 EHH393191 ERD393191 FAZ393191 FKV393191 FUR393191 GEN393191 GOJ393191 GYF393191 HIB393191 HRX393191 IBT393191 ILP393191 IVL393191 JFH393191 JPD393191 JYZ393191 KIV393191 KSR393191 LCN393191 LMJ393191 LWF393191 MGB393191 MPX393191 MZT393191 NJP393191 NTL393191 ODH393191 OND393191 OWZ393191 PGV393191 PQR393191 QAN393191 QKJ393191 QUF393191 REB393191 RNX393191 RXT393191 SHP393191 SRL393191 TBH393191 TLD393191 TUZ393191 UEV393191 UOR393191 UYN393191 VIJ393191 VSF393191 WCB393191 WLX393191 WVT393191 S458727 JH458727 TD458727 ACZ458727 AMV458727 AWR458727 BGN458727 BQJ458727 CAF458727 CKB458727 CTX458727 DDT458727 DNP458727 DXL458727 EHH458727 ERD458727 FAZ458727 FKV458727 FUR458727 GEN458727 GOJ458727 GYF458727 HIB458727 HRX458727 IBT458727 ILP458727 IVL458727 JFH458727 JPD458727 JYZ458727 KIV458727 KSR458727 LCN458727 LMJ458727 LWF458727 MGB458727 MPX458727 MZT458727 NJP458727 NTL458727 ODH458727 OND458727 OWZ458727 PGV458727 PQR458727 QAN458727 QKJ458727 QUF458727 REB458727 RNX458727 RXT458727 SHP458727 SRL458727 TBH458727 TLD458727 TUZ458727 UEV458727 UOR458727 UYN458727 VIJ458727 VSF458727 WCB458727 WLX458727 WVT458727 S524263 JH524263 TD524263 ACZ524263 AMV524263 AWR524263 BGN524263 BQJ524263 CAF524263 CKB524263 CTX524263 DDT524263 DNP524263 DXL524263 EHH524263 ERD524263 FAZ524263 FKV524263 FUR524263 GEN524263 GOJ524263 GYF524263 HIB524263 HRX524263 IBT524263 ILP524263 IVL524263 JFH524263 JPD524263 JYZ524263 KIV524263 KSR524263 LCN524263 LMJ524263 LWF524263 MGB524263 MPX524263 MZT524263 NJP524263 NTL524263 ODH524263 OND524263 OWZ524263 PGV524263 PQR524263 QAN524263 QKJ524263 QUF524263 REB524263 RNX524263 RXT524263 SHP524263 SRL524263 TBH524263 TLD524263 TUZ524263 UEV524263 UOR524263 UYN524263 VIJ524263 VSF524263 WCB524263 WLX524263 WVT524263 S589799 JH589799 TD589799 ACZ589799 AMV589799 AWR589799 BGN589799 BQJ589799 CAF589799 CKB589799 CTX589799 DDT589799 DNP589799 DXL589799 EHH589799 ERD589799 FAZ589799 FKV589799 FUR589799 GEN589799 GOJ589799 GYF589799 HIB589799 HRX589799 IBT589799 ILP589799 IVL589799 JFH589799 JPD589799 JYZ589799 KIV589799 KSR589799 LCN589799 LMJ589799 LWF589799 MGB589799 MPX589799 MZT589799 NJP589799 NTL589799 ODH589799 OND589799 OWZ589799 PGV589799 PQR589799 QAN589799 QKJ589799 QUF589799 REB589799 RNX589799 RXT589799 SHP589799 SRL589799 TBH589799 TLD589799 TUZ589799 UEV589799 UOR589799 UYN589799 VIJ589799 VSF589799 WCB589799 WLX589799 WVT589799 S655335 JH655335 TD655335 ACZ655335 AMV655335 AWR655335 BGN655335 BQJ655335 CAF655335 CKB655335 CTX655335 DDT655335 DNP655335 DXL655335 EHH655335 ERD655335 FAZ655335 FKV655335 FUR655335 GEN655335 GOJ655335 GYF655335 HIB655335 HRX655335 IBT655335 ILP655335 IVL655335 JFH655335 JPD655335 JYZ655335 KIV655335 KSR655335 LCN655335 LMJ655335 LWF655335 MGB655335 MPX655335 MZT655335 NJP655335 NTL655335 ODH655335 OND655335 OWZ655335 PGV655335 PQR655335 QAN655335 QKJ655335 QUF655335 REB655335 RNX655335 RXT655335 SHP655335 SRL655335 TBH655335 TLD655335 TUZ655335 UEV655335 UOR655335 UYN655335 VIJ655335 VSF655335 WCB655335 WLX655335 WVT655335 S720871 JH720871 TD720871 ACZ720871 AMV720871 AWR720871 BGN720871 BQJ720871 CAF720871 CKB720871 CTX720871 DDT720871 DNP720871 DXL720871 EHH720871 ERD720871 FAZ720871 FKV720871 FUR720871 GEN720871 GOJ720871 GYF720871 HIB720871 HRX720871 IBT720871 ILP720871 IVL720871 JFH720871 JPD720871 JYZ720871 KIV720871 KSR720871 LCN720871 LMJ720871 LWF720871 MGB720871 MPX720871 MZT720871 NJP720871 NTL720871 ODH720871 OND720871 OWZ720871 PGV720871 PQR720871 QAN720871 QKJ720871 QUF720871 REB720871 RNX720871 RXT720871 SHP720871 SRL720871 TBH720871 TLD720871 TUZ720871 UEV720871 UOR720871 UYN720871 VIJ720871 VSF720871 WCB720871 WLX720871 WVT720871 S786407 JH786407 TD786407 ACZ786407 AMV786407 AWR786407 BGN786407 BQJ786407 CAF786407 CKB786407 CTX786407 DDT786407 DNP786407 DXL786407 EHH786407 ERD786407 FAZ786407 FKV786407 FUR786407 GEN786407 GOJ786407 GYF786407 HIB786407 HRX786407 IBT786407 ILP786407 IVL786407 JFH786407 JPD786407 JYZ786407 KIV786407 KSR786407 LCN786407 LMJ786407 LWF786407 MGB786407 MPX786407 MZT786407 NJP786407 NTL786407 ODH786407 OND786407 OWZ786407 PGV786407 PQR786407 QAN786407 QKJ786407 QUF786407 REB786407 RNX786407 RXT786407 SHP786407 SRL786407 TBH786407 TLD786407 TUZ786407 UEV786407 UOR786407 UYN786407 VIJ786407 VSF786407 WCB786407 WLX786407 WVT786407 S851943 JH851943 TD851943 ACZ851943 AMV851943 AWR851943 BGN851943 BQJ851943 CAF851943 CKB851943 CTX851943 DDT851943 DNP851943 DXL851943 EHH851943 ERD851943 FAZ851943 FKV851943 FUR851943 GEN851943 GOJ851943 GYF851943 HIB851943 HRX851943 IBT851943 ILP851943 IVL851943 JFH851943 JPD851943 JYZ851943 KIV851943 KSR851943 LCN851943 LMJ851943 LWF851943 MGB851943 MPX851943 MZT851943 NJP851943 NTL851943 ODH851943 OND851943 OWZ851943 PGV851943 PQR851943 QAN851943 QKJ851943 QUF851943 REB851943 RNX851943 RXT851943 SHP851943 SRL851943 TBH851943 TLD851943 TUZ851943 UEV851943 UOR851943 UYN851943 VIJ851943 VSF851943 WCB851943 WLX851943 WVT851943 S917479 JH917479 TD917479 ACZ917479 AMV917479 AWR917479 BGN917479 BQJ917479 CAF917479 CKB917479 CTX917479 DDT917479 DNP917479 DXL917479 EHH917479 ERD917479 FAZ917479 FKV917479 FUR917479 GEN917479 GOJ917479 GYF917479 HIB917479 HRX917479 IBT917479 ILP917479 IVL917479 JFH917479 JPD917479 JYZ917479 KIV917479 KSR917479 LCN917479 LMJ917479 LWF917479 MGB917479 MPX917479 MZT917479 NJP917479 NTL917479 ODH917479 OND917479 OWZ917479 PGV917479 PQR917479 QAN917479 QKJ917479 QUF917479 REB917479 RNX917479 RXT917479 SHP917479 SRL917479 TBH917479 TLD917479 TUZ917479 UEV917479 UOR917479 UYN917479 VIJ917479 VSF917479 WCB917479 WLX917479 WVT917479 S983015 JH983015 TD983015 ACZ983015 AMV983015 AWR983015 BGN983015 BQJ983015 CAF983015 CKB983015 CTX983015 DDT983015 DNP983015 DXL983015 EHH983015 ERD983015 FAZ983015 FKV983015 FUR983015 GEN983015 GOJ983015 GYF983015 HIB983015 HRX983015 IBT983015 ILP983015 IVL983015 JFH983015 JPD983015 JYZ983015 KIV983015 KSR983015 LCN983015 LMJ983015 LWF983015 MGB983015 MPX983015 MZT983015 NJP983015 NTL983015 ODH983015 OND983015 OWZ983015 PGV983015 PQR983015 QAN983015 QKJ983015 QUF983015 REB983015 RNX983015 RXT983015 SHP983015 SRL983015 TBH983015 TLD983015 TUZ983015 UEV983015 UOR983015 UYN983015 VIJ983015 VSF983015 WCB983015 WLX983015 WVT983015 S66 JH66 TD66 ACZ66 AMV66 AWR66 BGN66 BQJ66 CAF66 CKB66 CTX66 DDT66 DNP66 DXL66 EHH66 ERD66 FAZ66 FKV66 FUR66 GEN66 GOJ66 GYF66 HIB66 HRX66 IBT66 ILP66 IVL66 JFH66 JPD66 JYZ66 KIV66 KSR66 LCN66 LMJ66 LWF66 MGB66 MPX66 MZT66 NJP66 NTL66 ODH66 OND66 OWZ66 PGV66 PQR66 QAN66 QKJ66 QUF66 REB66 RNX66 RXT66 SHP66 SRL66 TBH66 TLD66 TUZ66 UEV66 UOR66 UYN66 VIJ66 VSF66 WCB66 WLX66 WVT66 S65551 JH65551 TD65551 ACZ65551 AMV65551 AWR65551 BGN65551 BQJ65551 CAF65551 CKB65551 CTX65551 DDT65551 DNP65551 DXL65551 EHH65551 ERD65551 FAZ65551 FKV65551 FUR65551 GEN65551 GOJ65551 GYF65551 HIB65551 HRX65551 IBT65551 ILP65551 IVL65551 JFH65551 JPD65551 JYZ65551 KIV65551 KSR65551 LCN65551 LMJ65551 LWF65551 MGB65551 MPX65551 MZT65551 NJP65551 NTL65551 ODH65551 OND65551 OWZ65551 PGV65551 PQR65551 QAN65551 QKJ65551 QUF65551 REB65551 RNX65551 RXT65551 SHP65551 SRL65551 TBH65551 TLD65551 TUZ65551 UEV65551 UOR65551 UYN65551 VIJ65551 VSF65551 WCB65551 WLX65551 WVT65551 S131087 JH131087 TD131087 ACZ131087 AMV131087 AWR131087 BGN131087 BQJ131087 CAF131087 CKB131087 CTX131087 DDT131087 DNP131087 DXL131087 EHH131087 ERD131087 FAZ131087 FKV131087 FUR131087 GEN131087 GOJ131087 GYF131087 HIB131087 HRX131087 IBT131087 ILP131087 IVL131087 JFH131087 JPD131087 JYZ131087 KIV131087 KSR131087 LCN131087 LMJ131087 LWF131087 MGB131087 MPX131087 MZT131087 NJP131087 NTL131087 ODH131087 OND131087 OWZ131087 PGV131087 PQR131087 QAN131087 QKJ131087 QUF131087 REB131087 RNX131087 RXT131087 SHP131087 SRL131087 TBH131087 TLD131087 TUZ131087 UEV131087 UOR131087 UYN131087 VIJ131087 VSF131087 WCB131087 WLX131087 WVT131087 S196623 JH196623 TD196623 ACZ196623 AMV196623 AWR196623 BGN196623 BQJ196623 CAF196623 CKB196623 CTX196623 DDT196623 DNP196623 DXL196623 EHH196623 ERD196623 FAZ196623 FKV196623 FUR196623 GEN196623 GOJ196623 GYF196623 HIB196623 HRX196623 IBT196623 ILP196623 IVL196623 JFH196623 JPD196623 JYZ196623 KIV196623 KSR196623 LCN196623 LMJ196623 LWF196623 MGB196623 MPX196623 MZT196623 NJP196623 NTL196623 ODH196623 OND196623 OWZ196623 PGV196623 PQR196623 QAN196623 QKJ196623 QUF196623 REB196623 RNX196623 RXT196623 SHP196623 SRL196623 TBH196623 TLD196623 TUZ196623 UEV196623 UOR196623 UYN196623 VIJ196623 VSF196623 WCB196623 WLX196623 WVT196623 S262159 JH262159 TD262159 ACZ262159 AMV262159 AWR262159 BGN262159 BQJ262159 CAF262159 CKB262159 CTX262159 DDT262159 DNP262159 DXL262159 EHH262159 ERD262159 FAZ262159 FKV262159 FUR262159 GEN262159 GOJ262159 GYF262159 HIB262159 HRX262159 IBT262159 ILP262159 IVL262159 JFH262159 JPD262159 JYZ262159 KIV262159 KSR262159 LCN262159 LMJ262159 LWF262159 MGB262159 MPX262159 MZT262159 NJP262159 NTL262159 ODH262159 OND262159 OWZ262159 PGV262159 PQR262159 QAN262159 QKJ262159 QUF262159 REB262159 RNX262159 RXT262159 SHP262159 SRL262159 TBH262159 TLD262159 TUZ262159 UEV262159 UOR262159 UYN262159 VIJ262159 VSF262159 WCB262159 WLX262159 WVT262159 S327695 JH327695 TD327695 ACZ327695 AMV327695 AWR327695 BGN327695 BQJ327695 CAF327695 CKB327695 CTX327695 DDT327695 DNP327695 DXL327695 EHH327695 ERD327695 FAZ327695 FKV327695 FUR327695 GEN327695 GOJ327695 GYF327695 HIB327695 HRX327695 IBT327695 ILP327695 IVL327695 JFH327695 JPD327695 JYZ327695 KIV327695 KSR327695 LCN327695 LMJ327695 LWF327695 MGB327695 MPX327695 MZT327695 NJP327695 NTL327695 ODH327695 OND327695 OWZ327695 PGV327695 PQR327695 QAN327695 QKJ327695 QUF327695 REB327695 RNX327695 RXT327695 SHP327695 SRL327695 TBH327695 TLD327695 TUZ327695 UEV327695 UOR327695 UYN327695 VIJ327695 VSF327695 WCB327695 WLX327695 WVT327695 S393231 JH393231 TD393231 ACZ393231 AMV393231 AWR393231 BGN393231 BQJ393231 CAF393231 CKB393231 CTX393231 DDT393231 DNP393231 DXL393231 EHH393231 ERD393231 FAZ393231 FKV393231 FUR393231 GEN393231 GOJ393231 GYF393231 HIB393231 HRX393231 IBT393231 ILP393231 IVL393231 JFH393231 JPD393231 JYZ393231 KIV393231 KSR393231 LCN393231 LMJ393231 LWF393231 MGB393231 MPX393231 MZT393231 NJP393231 NTL393231 ODH393231 OND393231 OWZ393231 PGV393231 PQR393231 QAN393231 QKJ393231 QUF393231 REB393231 RNX393231 RXT393231 SHP393231 SRL393231 TBH393231 TLD393231 TUZ393231 UEV393231 UOR393231 UYN393231 VIJ393231 VSF393231 WCB393231 WLX393231 WVT393231 S458767 JH458767 TD458767 ACZ458767 AMV458767 AWR458767 BGN458767 BQJ458767 CAF458767 CKB458767 CTX458767 DDT458767 DNP458767 DXL458767 EHH458767 ERD458767 FAZ458767 FKV458767 FUR458767 GEN458767 GOJ458767 GYF458767 HIB458767 HRX458767 IBT458767 ILP458767 IVL458767 JFH458767 JPD458767 JYZ458767 KIV458767 KSR458767 LCN458767 LMJ458767 LWF458767 MGB458767 MPX458767 MZT458767 NJP458767 NTL458767 ODH458767 OND458767 OWZ458767 PGV458767 PQR458767 QAN458767 QKJ458767 QUF458767 REB458767 RNX458767 RXT458767 SHP458767 SRL458767 TBH458767 TLD458767 TUZ458767 UEV458767 UOR458767 UYN458767 VIJ458767 VSF458767 WCB458767 WLX458767 WVT458767 S524303 JH524303 TD524303 ACZ524303 AMV524303 AWR524303 BGN524303 BQJ524303 CAF524303 CKB524303 CTX524303 DDT524303 DNP524303 DXL524303 EHH524303 ERD524303 FAZ524303 FKV524303 FUR524303 GEN524303 GOJ524303 GYF524303 HIB524303 HRX524303 IBT524303 ILP524303 IVL524303 JFH524303 JPD524303 JYZ524303 KIV524303 KSR524303 LCN524303 LMJ524303 LWF524303 MGB524303 MPX524303 MZT524303 NJP524303 NTL524303 ODH524303 OND524303 OWZ524303 PGV524303 PQR524303 QAN524303 QKJ524303 QUF524303 REB524303 RNX524303 RXT524303 SHP524303 SRL524303 TBH524303 TLD524303 TUZ524303 UEV524303 UOR524303 UYN524303 VIJ524303 VSF524303 WCB524303 WLX524303 WVT524303 S589839 JH589839 TD589839 ACZ589839 AMV589839 AWR589839 BGN589839 BQJ589839 CAF589839 CKB589839 CTX589839 DDT589839 DNP589839 DXL589839 EHH589839 ERD589839 FAZ589839 FKV589839 FUR589839 GEN589839 GOJ589839 GYF589839 HIB589839 HRX589839 IBT589839 ILP589839 IVL589839 JFH589839 JPD589839 JYZ589839 KIV589839 KSR589839 LCN589839 LMJ589839 LWF589839 MGB589839 MPX589839 MZT589839 NJP589839 NTL589839 ODH589839 OND589839 OWZ589839 PGV589839 PQR589839 QAN589839 QKJ589839 QUF589839 REB589839 RNX589839 RXT589839 SHP589839 SRL589839 TBH589839 TLD589839 TUZ589839 UEV589839 UOR589839 UYN589839 VIJ589839 VSF589839 WCB589839 WLX589839 WVT589839 S655375 JH655375 TD655375 ACZ655375 AMV655375 AWR655375 BGN655375 BQJ655375 CAF655375 CKB655375 CTX655375 DDT655375 DNP655375 DXL655375 EHH655375 ERD655375 FAZ655375 FKV655375 FUR655375 GEN655375 GOJ655375 GYF655375 HIB655375 HRX655375 IBT655375 ILP655375 IVL655375 JFH655375 JPD655375 JYZ655375 KIV655375 KSR655375 LCN655375 LMJ655375 LWF655375 MGB655375 MPX655375 MZT655375 NJP655375 NTL655375 ODH655375 OND655375 OWZ655375 PGV655375 PQR655375 QAN655375 QKJ655375 QUF655375 REB655375 RNX655375 RXT655375 SHP655375 SRL655375 TBH655375 TLD655375 TUZ655375 UEV655375 UOR655375 UYN655375 VIJ655375 VSF655375 WCB655375 WLX655375 WVT655375 S720911 JH720911 TD720911 ACZ720911 AMV720911 AWR720911 BGN720911 BQJ720911 CAF720911 CKB720911 CTX720911 DDT720911 DNP720911 DXL720911 EHH720911 ERD720911 FAZ720911 FKV720911 FUR720911 GEN720911 GOJ720911 GYF720911 HIB720911 HRX720911 IBT720911 ILP720911 IVL720911 JFH720911 JPD720911 JYZ720911 KIV720911 KSR720911 LCN720911 LMJ720911 LWF720911 MGB720911 MPX720911 MZT720911 NJP720911 NTL720911 ODH720911 OND720911 OWZ720911 PGV720911 PQR720911 QAN720911 QKJ720911 QUF720911 REB720911 RNX720911 RXT720911 SHP720911 SRL720911 TBH720911 TLD720911 TUZ720911 UEV720911 UOR720911 UYN720911 VIJ720911 VSF720911 WCB720911 WLX720911 WVT720911 S786447 JH786447 TD786447 ACZ786447 AMV786447 AWR786447 BGN786447 BQJ786447 CAF786447 CKB786447 CTX786447 DDT786447 DNP786447 DXL786447 EHH786447 ERD786447 FAZ786447 FKV786447 FUR786447 GEN786447 GOJ786447 GYF786447 HIB786447 HRX786447 IBT786447 ILP786447 IVL786447 JFH786447 JPD786447 JYZ786447 KIV786447 KSR786447 LCN786447 LMJ786447 LWF786447 MGB786447 MPX786447 MZT786447 NJP786447 NTL786447 ODH786447 OND786447 OWZ786447 PGV786447 PQR786447 QAN786447 QKJ786447 QUF786447 REB786447 RNX786447 RXT786447 SHP786447 SRL786447 TBH786447 TLD786447 TUZ786447 UEV786447 UOR786447 UYN786447 VIJ786447 VSF786447 WCB786447 WLX786447 WVT786447 S851983 JH851983 TD851983 ACZ851983 AMV851983 AWR851983 BGN851983 BQJ851983 CAF851983 CKB851983 CTX851983 DDT851983 DNP851983 DXL851983 EHH851983 ERD851983 FAZ851983 FKV851983 FUR851983 GEN851983 GOJ851983 GYF851983 HIB851983 HRX851983 IBT851983 ILP851983 IVL851983 JFH851983 JPD851983 JYZ851983 KIV851983 KSR851983 LCN851983 LMJ851983 LWF851983 MGB851983 MPX851983 MZT851983 NJP851983 NTL851983 ODH851983 OND851983 OWZ851983 PGV851983 PQR851983 QAN851983 QKJ851983 QUF851983 REB851983 RNX851983 RXT851983 SHP851983 SRL851983 TBH851983 TLD851983 TUZ851983 UEV851983 UOR851983 UYN851983 VIJ851983 VSF851983 WCB851983 WLX851983 WVT851983 S917519 JH917519 TD917519 ACZ917519 AMV917519 AWR917519 BGN917519 BQJ917519 CAF917519 CKB917519 CTX917519 DDT917519 DNP917519 DXL917519 EHH917519 ERD917519 FAZ917519 FKV917519 FUR917519 GEN917519 GOJ917519 GYF917519 HIB917519 HRX917519 IBT917519 ILP917519 IVL917519 JFH917519 JPD917519 JYZ917519 KIV917519 KSR917519 LCN917519 LMJ917519 LWF917519 MGB917519 MPX917519 MZT917519 NJP917519 NTL917519 ODH917519 OND917519 OWZ917519 PGV917519 PQR917519 QAN917519 QKJ917519 QUF917519 REB917519 RNX917519 RXT917519 SHP917519 SRL917519 TBH917519 TLD917519 TUZ917519 UEV917519 UOR917519 UYN917519 VIJ917519 VSF917519 WCB917519 WLX917519 WVT917519 S983055 JH983055 TD983055 ACZ983055 AMV983055 AWR983055 BGN983055 BQJ983055 CAF983055 CKB983055 CTX983055 DDT983055 DNP983055 DXL983055 EHH983055 ERD983055 FAZ983055 FKV983055 FUR983055 GEN983055 GOJ983055 GYF983055 HIB983055 HRX983055 IBT983055 ILP983055 IVL983055 JFH983055 JPD983055 JYZ983055 KIV983055 KSR983055 LCN983055 LMJ983055 LWF983055 MGB983055 MPX983055 MZT983055 NJP983055 NTL983055 ODH983055 OND983055 OWZ983055 PGV983055 PQR983055 QAN983055 QKJ983055 QUF983055 REB983055 RNX983055 RXT983055 SHP983055 SRL983055 TBH983055 TLD983055 TUZ983055 UEV983055 UOR983055 UYN983055 VIJ983055 VSF983055 WCB983055 WLX983055 WVT983055 S65591 JH65591 TD65591 ACZ65591 AMV65591 AWR65591 BGN65591 BQJ65591 CAF65591 CKB65591 CTX65591 DDT65591 DNP65591 DXL65591 EHH65591 ERD65591 FAZ65591 FKV65591 FUR65591 GEN65591 GOJ65591 GYF65591 HIB65591 HRX65591 IBT65591 ILP65591 IVL65591 JFH65591 JPD65591 JYZ65591 KIV65591 KSR65591 LCN65591 LMJ65591 LWF65591 MGB65591 MPX65591 MZT65591 NJP65591 NTL65591 ODH65591 OND65591 OWZ65591 PGV65591 PQR65591 QAN65591 QKJ65591 QUF65591 REB65591 RNX65591 RXT65591 SHP65591 SRL65591 TBH65591 TLD65591 TUZ65591 UEV65591 UOR65591 UYN65591 VIJ65591 VSF65591 WCB65591 WLX65591 WVT65591 S131127 JH131127 TD131127 ACZ131127 AMV131127 AWR131127 BGN131127 BQJ131127 CAF131127 CKB131127 CTX131127 DDT131127 DNP131127 DXL131127 EHH131127 ERD131127 FAZ131127 FKV131127 FUR131127 GEN131127 GOJ131127 GYF131127 HIB131127 HRX131127 IBT131127 ILP131127 IVL131127 JFH131127 JPD131127 JYZ131127 KIV131127 KSR131127 LCN131127 LMJ131127 LWF131127 MGB131127 MPX131127 MZT131127 NJP131127 NTL131127 ODH131127 OND131127 OWZ131127 PGV131127 PQR131127 QAN131127 QKJ131127 QUF131127 REB131127 RNX131127 RXT131127 SHP131127 SRL131127 TBH131127 TLD131127 TUZ131127 UEV131127 UOR131127 UYN131127 VIJ131127 VSF131127 WCB131127 WLX131127 WVT131127 S196663 JH196663 TD196663 ACZ196663 AMV196663 AWR196663 BGN196663 BQJ196663 CAF196663 CKB196663 CTX196663 DDT196663 DNP196663 DXL196663 EHH196663 ERD196663 FAZ196663 FKV196663 FUR196663 GEN196663 GOJ196663 GYF196663 HIB196663 HRX196663 IBT196663 ILP196663 IVL196663 JFH196663 JPD196663 JYZ196663 KIV196663 KSR196663 LCN196663 LMJ196663 LWF196663 MGB196663 MPX196663 MZT196663 NJP196663 NTL196663 ODH196663 OND196663 OWZ196663 PGV196663 PQR196663 QAN196663 QKJ196663 QUF196663 REB196663 RNX196663 RXT196663 SHP196663 SRL196663 TBH196663 TLD196663 TUZ196663 UEV196663 UOR196663 UYN196663 VIJ196663 VSF196663 WCB196663 WLX196663 WVT196663 S262199 JH262199 TD262199 ACZ262199 AMV262199 AWR262199 BGN262199 BQJ262199 CAF262199 CKB262199 CTX262199 DDT262199 DNP262199 DXL262199 EHH262199 ERD262199 FAZ262199 FKV262199 FUR262199 GEN262199 GOJ262199 GYF262199 HIB262199 HRX262199 IBT262199 ILP262199 IVL262199 JFH262199 JPD262199 JYZ262199 KIV262199 KSR262199 LCN262199 LMJ262199 LWF262199 MGB262199 MPX262199 MZT262199 NJP262199 NTL262199 ODH262199 OND262199 OWZ262199 PGV262199 PQR262199 QAN262199 QKJ262199 QUF262199 REB262199 RNX262199 RXT262199 SHP262199 SRL262199 TBH262199 TLD262199 TUZ262199 UEV262199 UOR262199 UYN262199 VIJ262199 VSF262199 WCB262199 WLX262199 WVT262199 S327735 JH327735 TD327735 ACZ327735 AMV327735 AWR327735 BGN327735 BQJ327735 CAF327735 CKB327735 CTX327735 DDT327735 DNP327735 DXL327735 EHH327735 ERD327735 FAZ327735 FKV327735 FUR327735 GEN327735 GOJ327735 GYF327735 HIB327735 HRX327735 IBT327735 ILP327735 IVL327735 JFH327735 JPD327735 JYZ327735 KIV327735 KSR327735 LCN327735 LMJ327735 LWF327735 MGB327735 MPX327735 MZT327735 NJP327735 NTL327735 ODH327735 OND327735 OWZ327735 PGV327735 PQR327735 QAN327735 QKJ327735 QUF327735 REB327735 RNX327735 RXT327735 SHP327735 SRL327735 TBH327735 TLD327735 TUZ327735 UEV327735 UOR327735 UYN327735 VIJ327735 VSF327735 WCB327735 WLX327735 WVT327735 S393271 JH393271 TD393271 ACZ393271 AMV393271 AWR393271 BGN393271 BQJ393271 CAF393271 CKB393271 CTX393271 DDT393271 DNP393271 DXL393271 EHH393271 ERD393271 FAZ393271 FKV393271 FUR393271 GEN393271 GOJ393271 GYF393271 HIB393271 HRX393271 IBT393271 ILP393271 IVL393271 JFH393271 JPD393271 JYZ393271 KIV393271 KSR393271 LCN393271 LMJ393271 LWF393271 MGB393271 MPX393271 MZT393271 NJP393271 NTL393271 ODH393271 OND393271 OWZ393271 PGV393271 PQR393271 QAN393271 QKJ393271 QUF393271 REB393271 RNX393271 RXT393271 SHP393271 SRL393271 TBH393271 TLD393271 TUZ393271 UEV393271 UOR393271 UYN393271 VIJ393271 VSF393271 WCB393271 WLX393271 WVT393271 S458807 JH458807 TD458807 ACZ458807 AMV458807 AWR458807 BGN458807 BQJ458807 CAF458807 CKB458807 CTX458807 DDT458807 DNP458807 DXL458807 EHH458807 ERD458807 FAZ458807 FKV458807 FUR458807 GEN458807 GOJ458807 GYF458807 HIB458807 HRX458807 IBT458807 ILP458807 IVL458807 JFH458807 JPD458807 JYZ458807 KIV458807 KSR458807 LCN458807 LMJ458807 LWF458807 MGB458807 MPX458807 MZT458807 NJP458807 NTL458807 ODH458807 OND458807 OWZ458807 PGV458807 PQR458807 QAN458807 QKJ458807 QUF458807 REB458807 RNX458807 RXT458807 SHP458807 SRL458807 TBH458807 TLD458807 TUZ458807 UEV458807 UOR458807 UYN458807 VIJ458807 VSF458807 WCB458807 WLX458807 WVT458807 S524343 JH524343 TD524343 ACZ524343 AMV524343 AWR524343 BGN524343 BQJ524343 CAF524343 CKB524343 CTX524343 DDT524343 DNP524343 DXL524343 EHH524343 ERD524343 FAZ524343 FKV524343 FUR524343 GEN524343 GOJ524343 GYF524343 HIB524343 HRX524343 IBT524343 ILP524343 IVL524343 JFH524343 JPD524343 JYZ524343 KIV524343 KSR524343 LCN524343 LMJ524343 LWF524343 MGB524343 MPX524343 MZT524343 NJP524343 NTL524343 ODH524343 OND524343 OWZ524343 PGV524343 PQR524343 QAN524343 QKJ524343 QUF524343 REB524343 RNX524343 RXT524343 SHP524343 SRL524343 TBH524343 TLD524343 TUZ524343 UEV524343 UOR524343 UYN524343 VIJ524343 VSF524343 WCB524343 WLX524343 WVT524343 S589879 JH589879 TD589879 ACZ589879 AMV589879 AWR589879 BGN589879 BQJ589879 CAF589879 CKB589879 CTX589879 DDT589879 DNP589879 DXL589879 EHH589879 ERD589879 FAZ589879 FKV589879 FUR589879 GEN589879 GOJ589879 GYF589879 HIB589879 HRX589879 IBT589879 ILP589879 IVL589879 JFH589879 JPD589879 JYZ589879 KIV589879 KSR589879 LCN589879 LMJ589879 LWF589879 MGB589879 MPX589879 MZT589879 NJP589879 NTL589879 ODH589879 OND589879 OWZ589879 PGV589879 PQR589879 QAN589879 QKJ589879 QUF589879 REB589879 RNX589879 RXT589879 SHP589879 SRL589879 TBH589879 TLD589879 TUZ589879 UEV589879 UOR589879 UYN589879 VIJ589879 VSF589879 WCB589879 WLX589879 WVT589879 S655415 JH655415 TD655415 ACZ655415 AMV655415 AWR655415 BGN655415 BQJ655415 CAF655415 CKB655415 CTX655415 DDT655415 DNP655415 DXL655415 EHH655415 ERD655415 FAZ655415 FKV655415 FUR655415 GEN655415 GOJ655415 GYF655415 HIB655415 HRX655415 IBT655415 ILP655415 IVL655415 JFH655415 JPD655415 JYZ655415 KIV655415 KSR655415 LCN655415 LMJ655415 LWF655415 MGB655415 MPX655415 MZT655415 NJP655415 NTL655415 ODH655415 OND655415 OWZ655415 PGV655415 PQR655415 QAN655415 QKJ655415 QUF655415 REB655415 RNX655415 RXT655415 SHP655415 SRL655415 TBH655415 TLD655415 TUZ655415 UEV655415 UOR655415 UYN655415 VIJ655415 VSF655415 WCB655415 WLX655415 WVT655415 S720951 JH720951 TD720951 ACZ720951 AMV720951 AWR720951 BGN720951 BQJ720951 CAF720951 CKB720951 CTX720951 DDT720951 DNP720951 DXL720951 EHH720951 ERD720951 FAZ720951 FKV720951 FUR720951 GEN720951 GOJ720951 GYF720951 HIB720951 HRX720951 IBT720951 ILP720951 IVL720951 JFH720951 JPD720951 JYZ720951 KIV720951 KSR720951 LCN720951 LMJ720951 LWF720951 MGB720951 MPX720951 MZT720951 NJP720951 NTL720951 ODH720951 OND720951 OWZ720951 PGV720951 PQR720951 QAN720951 QKJ720951 QUF720951 REB720951 RNX720951 RXT720951 SHP720951 SRL720951 TBH720951 TLD720951 TUZ720951 UEV720951 UOR720951 UYN720951 VIJ720951 VSF720951 WCB720951 WLX720951 WVT720951 S786487 JH786487 TD786487 ACZ786487 AMV786487 AWR786487 BGN786487 BQJ786487 CAF786487 CKB786487 CTX786487 DDT786487 DNP786487 DXL786487 EHH786487 ERD786487 FAZ786487 FKV786487 FUR786487 GEN786487 GOJ786487 GYF786487 HIB786487 HRX786487 IBT786487 ILP786487 IVL786487 JFH786487 JPD786487 JYZ786487 KIV786487 KSR786487 LCN786487 LMJ786487 LWF786487 MGB786487 MPX786487 MZT786487 NJP786487 NTL786487 ODH786487 OND786487 OWZ786487 PGV786487 PQR786487 QAN786487 QKJ786487 QUF786487 REB786487 RNX786487 RXT786487 SHP786487 SRL786487 TBH786487 TLD786487 TUZ786487 UEV786487 UOR786487 UYN786487 VIJ786487 VSF786487 WCB786487 WLX786487 WVT786487 S852023 JH852023 TD852023 ACZ852023 AMV852023 AWR852023 BGN852023 BQJ852023 CAF852023 CKB852023 CTX852023 DDT852023 DNP852023 DXL852023 EHH852023 ERD852023 FAZ852023 FKV852023 FUR852023 GEN852023 GOJ852023 GYF852023 HIB852023 HRX852023 IBT852023 ILP852023 IVL852023 JFH852023 JPD852023 JYZ852023 KIV852023 KSR852023 LCN852023 LMJ852023 LWF852023 MGB852023 MPX852023 MZT852023 NJP852023 NTL852023 ODH852023 OND852023 OWZ852023 PGV852023 PQR852023 QAN852023 QKJ852023 QUF852023 REB852023 RNX852023 RXT852023 SHP852023 SRL852023 TBH852023 TLD852023 TUZ852023 UEV852023 UOR852023 UYN852023 VIJ852023 VSF852023 WCB852023 WLX852023 WVT852023 S917559 JH917559 TD917559 ACZ917559 AMV917559 AWR917559 BGN917559 BQJ917559 CAF917559 CKB917559 CTX917559 DDT917559 DNP917559 DXL917559 EHH917559 ERD917559 FAZ917559 FKV917559 FUR917559 GEN917559 GOJ917559 GYF917559 HIB917559 HRX917559 IBT917559 ILP917559 IVL917559 JFH917559 JPD917559 JYZ917559 KIV917559 KSR917559 LCN917559 LMJ917559 LWF917559 MGB917559 MPX917559 MZT917559 NJP917559 NTL917559 ODH917559 OND917559 OWZ917559 PGV917559 PQR917559 QAN917559 QKJ917559 QUF917559 REB917559 RNX917559 RXT917559 SHP917559 SRL917559 TBH917559 TLD917559 TUZ917559 UEV917559 UOR917559 UYN917559 VIJ917559 VSF917559 WCB917559 WLX917559 WVT917559 S983095 JH983095 TD983095 ACZ983095 AMV983095 AWR983095 BGN983095 BQJ983095 CAF983095 CKB983095 CTX983095 DDT983095 DNP983095 DXL983095 EHH983095 ERD983095 FAZ983095 FKV983095 FUR983095 GEN983095 GOJ983095 GYF983095 HIB983095 HRX983095 IBT983095 ILP983095 IVL983095 JFH983095 JPD983095 JYZ983095 KIV983095 KSR983095 LCN983095 LMJ983095 LWF983095 MGB983095 MPX983095 MZT983095 NJP983095 NTL983095 ODH983095 OND983095 OWZ983095 PGV983095 PQR983095 QAN983095 QKJ983095 QUF983095 REB983095 RNX983095 RXT983095 SHP983095 SRL983095 TBH983095 TLD983095 TUZ983095 UEV983095 UOR983095 UYN983095 VIJ983095 VSF983095 WCB983095 WLX983095 WVT983095" xr:uid="{317D9455-03E8-4110-9B0D-B0B28888BE71}">
      <formula1>0</formula1>
      <formula2>1</formula2>
    </dataValidation>
    <dataValidation type="decimal" allowBlank="1" showErrorMessage="1" errorTitle="Erro de valores" error="Digite um valor entre 0% e 100%" sqref="S21:S26 JH21:JH26 TD21:TD26 ACZ21:ACZ26 AMV21:AMV26 AWR21:AWR26 BGN21:BGN26 BQJ21:BQJ26 CAF21:CAF26 CKB21:CKB26 CTX21:CTX26 DDT21:DDT26 DNP21:DNP26 DXL21:DXL26 EHH21:EHH26 ERD21:ERD26 FAZ21:FAZ26 FKV21:FKV26 FUR21:FUR26 GEN21:GEN26 GOJ21:GOJ26 GYF21:GYF26 HIB21:HIB26 HRX21:HRX26 IBT21:IBT26 ILP21:ILP26 IVL21:IVL26 JFH21:JFH26 JPD21:JPD26 JYZ21:JYZ26 KIV21:KIV26 KSR21:KSR26 LCN21:LCN26 LMJ21:LMJ26 LWF21:LWF26 MGB21:MGB26 MPX21:MPX26 MZT21:MZT26 NJP21:NJP26 NTL21:NTL26 ODH21:ODH26 OND21:OND26 OWZ21:OWZ26 PGV21:PGV26 PQR21:PQR26 QAN21:QAN26 QKJ21:QKJ26 QUF21:QUF26 REB21:REB26 RNX21:RNX26 RXT21:RXT26 SHP21:SHP26 SRL21:SRL26 TBH21:TBH26 TLD21:TLD26 TUZ21:TUZ26 UEV21:UEV26 UOR21:UOR26 UYN21:UYN26 VIJ21:VIJ26 VSF21:VSF26 WCB21:WCB26 WLX21:WLX26 WVT21:WVT26 S65505:S65510 JH65505:JH65510 TD65505:TD65510 ACZ65505:ACZ65510 AMV65505:AMV65510 AWR65505:AWR65510 BGN65505:BGN65510 BQJ65505:BQJ65510 CAF65505:CAF65510 CKB65505:CKB65510 CTX65505:CTX65510 DDT65505:DDT65510 DNP65505:DNP65510 DXL65505:DXL65510 EHH65505:EHH65510 ERD65505:ERD65510 FAZ65505:FAZ65510 FKV65505:FKV65510 FUR65505:FUR65510 GEN65505:GEN65510 GOJ65505:GOJ65510 GYF65505:GYF65510 HIB65505:HIB65510 HRX65505:HRX65510 IBT65505:IBT65510 ILP65505:ILP65510 IVL65505:IVL65510 JFH65505:JFH65510 JPD65505:JPD65510 JYZ65505:JYZ65510 KIV65505:KIV65510 KSR65505:KSR65510 LCN65505:LCN65510 LMJ65505:LMJ65510 LWF65505:LWF65510 MGB65505:MGB65510 MPX65505:MPX65510 MZT65505:MZT65510 NJP65505:NJP65510 NTL65505:NTL65510 ODH65505:ODH65510 OND65505:OND65510 OWZ65505:OWZ65510 PGV65505:PGV65510 PQR65505:PQR65510 QAN65505:QAN65510 QKJ65505:QKJ65510 QUF65505:QUF65510 REB65505:REB65510 RNX65505:RNX65510 RXT65505:RXT65510 SHP65505:SHP65510 SRL65505:SRL65510 TBH65505:TBH65510 TLD65505:TLD65510 TUZ65505:TUZ65510 UEV65505:UEV65510 UOR65505:UOR65510 UYN65505:UYN65510 VIJ65505:VIJ65510 VSF65505:VSF65510 WCB65505:WCB65510 WLX65505:WLX65510 WVT65505:WVT65510 S131041:S131046 JH131041:JH131046 TD131041:TD131046 ACZ131041:ACZ131046 AMV131041:AMV131046 AWR131041:AWR131046 BGN131041:BGN131046 BQJ131041:BQJ131046 CAF131041:CAF131046 CKB131041:CKB131046 CTX131041:CTX131046 DDT131041:DDT131046 DNP131041:DNP131046 DXL131041:DXL131046 EHH131041:EHH131046 ERD131041:ERD131046 FAZ131041:FAZ131046 FKV131041:FKV131046 FUR131041:FUR131046 GEN131041:GEN131046 GOJ131041:GOJ131046 GYF131041:GYF131046 HIB131041:HIB131046 HRX131041:HRX131046 IBT131041:IBT131046 ILP131041:ILP131046 IVL131041:IVL131046 JFH131041:JFH131046 JPD131041:JPD131046 JYZ131041:JYZ131046 KIV131041:KIV131046 KSR131041:KSR131046 LCN131041:LCN131046 LMJ131041:LMJ131046 LWF131041:LWF131046 MGB131041:MGB131046 MPX131041:MPX131046 MZT131041:MZT131046 NJP131041:NJP131046 NTL131041:NTL131046 ODH131041:ODH131046 OND131041:OND131046 OWZ131041:OWZ131046 PGV131041:PGV131046 PQR131041:PQR131046 QAN131041:QAN131046 QKJ131041:QKJ131046 QUF131041:QUF131046 REB131041:REB131046 RNX131041:RNX131046 RXT131041:RXT131046 SHP131041:SHP131046 SRL131041:SRL131046 TBH131041:TBH131046 TLD131041:TLD131046 TUZ131041:TUZ131046 UEV131041:UEV131046 UOR131041:UOR131046 UYN131041:UYN131046 VIJ131041:VIJ131046 VSF131041:VSF131046 WCB131041:WCB131046 WLX131041:WLX131046 WVT131041:WVT131046 S196577:S196582 JH196577:JH196582 TD196577:TD196582 ACZ196577:ACZ196582 AMV196577:AMV196582 AWR196577:AWR196582 BGN196577:BGN196582 BQJ196577:BQJ196582 CAF196577:CAF196582 CKB196577:CKB196582 CTX196577:CTX196582 DDT196577:DDT196582 DNP196577:DNP196582 DXL196577:DXL196582 EHH196577:EHH196582 ERD196577:ERD196582 FAZ196577:FAZ196582 FKV196577:FKV196582 FUR196577:FUR196582 GEN196577:GEN196582 GOJ196577:GOJ196582 GYF196577:GYF196582 HIB196577:HIB196582 HRX196577:HRX196582 IBT196577:IBT196582 ILP196577:ILP196582 IVL196577:IVL196582 JFH196577:JFH196582 JPD196577:JPD196582 JYZ196577:JYZ196582 KIV196577:KIV196582 KSR196577:KSR196582 LCN196577:LCN196582 LMJ196577:LMJ196582 LWF196577:LWF196582 MGB196577:MGB196582 MPX196577:MPX196582 MZT196577:MZT196582 NJP196577:NJP196582 NTL196577:NTL196582 ODH196577:ODH196582 OND196577:OND196582 OWZ196577:OWZ196582 PGV196577:PGV196582 PQR196577:PQR196582 QAN196577:QAN196582 QKJ196577:QKJ196582 QUF196577:QUF196582 REB196577:REB196582 RNX196577:RNX196582 RXT196577:RXT196582 SHP196577:SHP196582 SRL196577:SRL196582 TBH196577:TBH196582 TLD196577:TLD196582 TUZ196577:TUZ196582 UEV196577:UEV196582 UOR196577:UOR196582 UYN196577:UYN196582 VIJ196577:VIJ196582 VSF196577:VSF196582 WCB196577:WCB196582 WLX196577:WLX196582 WVT196577:WVT196582 S262113:S262118 JH262113:JH262118 TD262113:TD262118 ACZ262113:ACZ262118 AMV262113:AMV262118 AWR262113:AWR262118 BGN262113:BGN262118 BQJ262113:BQJ262118 CAF262113:CAF262118 CKB262113:CKB262118 CTX262113:CTX262118 DDT262113:DDT262118 DNP262113:DNP262118 DXL262113:DXL262118 EHH262113:EHH262118 ERD262113:ERD262118 FAZ262113:FAZ262118 FKV262113:FKV262118 FUR262113:FUR262118 GEN262113:GEN262118 GOJ262113:GOJ262118 GYF262113:GYF262118 HIB262113:HIB262118 HRX262113:HRX262118 IBT262113:IBT262118 ILP262113:ILP262118 IVL262113:IVL262118 JFH262113:JFH262118 JPD262113:JPD262118 JYZ262113:JYZ262118 KIV262113:KIV262118 KSR262113:KSR262118 LCN262113:LCN262118 LMJ262113:LMJ262118 LWF262113:LWF262118 MGB262113:MGB262118 MPX262113:MPX262118 MZT262113:MZT262118 NJP262113:NJP262118 NTL262113:NTL262118 ODH262113:ODH262118 OND262113:OND262118 OWZ262113:OWZ262118 PGV262113:PGV262118 PQR262113:PQR262118 QAN262113:QAN262118 QKJ262113:QKJ262118 QUF262113:QUF262118 REB262113:REB262118 RNX262113:RNX262118 RXT262113:RXT262118 SHP262113:SHP262118 SRL262113:SRL262118 TBH262113:TBH262118 TLD262113:TLD262118 TUZ262113:TUZ262118 UEV262113:UEV262118 UOR262113:UOR262118 UYN262113:UYN262118 VIJ262113:VIJ262118 VSF262113:VSF262118 WCB262113:WCB262118 WLX262113:WLX262118 WVT262113:WVT262118 S327649:S327654 JH327649:JH327654 TD327649:TD327654 ACZ327649:ACZ327654 AMV327649:AMV327654 AWR327649:AWR327654 BGN327649:BGN327654 BQJ327649:BQJ327654 CAF327649:CAF327654 CKB327649:CKB327654 CTX327649:CTX327654 DDT327649:DDT327654 DNP327649:DNP327654 DXL327649:DXL327654 EHH327649:EHH327654 ERD327649:ERD327654 FAZ327649:FAZ327654 FKV327649:FKV327654 FUR327649:FUR327654 GEN327649:GEN327654 GOJ327649:GOJ327654 GYF327649:GYF327654 HIB327649:HIB327654 HRX327649:HRX327654 IBT327649:IBT327654 ILP327649:ILP327654 IVL327649:IVL327654 JFH327649:JFH327654 JPD327649:JPD327654 JYZ327649:JYZ327654 KIV327649:KIV327654 KSR327649:KSR327654 LCN327649:LCN327654 LMJ327649:LMJ327654 LWF327649:LWF327654 MGB327649:MGB327654 MPX327649:MPX327654 MZT327649:MZT327654 NJP327649:NJP327654 NTL327649:NTL327654 ODH327649:ODH327654 OND327649:OND327654 OWZ327649:OWZ327654 PGV327649:PGV327654 PQR327649:PQR327654 QAN327649:QAN327654 QKJ327649:QKJ327654 QUF327649:QUF327654 REB327649:REB327654 RNX327649:RNX327654 RXT327649:RXT327654 SHP327649:SHP327654 SRL327649:SRL327654 TBH327649:TBH327654 TLD327649:TLD327654 TUZ327649:TUZ327654 UEV327649:UEV327654 UOR327649:UOR327654 UYN327649:UYN327654 VIJ327649:VIJ327654 VSF327649:VSF327654 WCB327649:WCB327654 WLX327649:WLX327654 WVT327649:WVT327654 S393185:S393190 JH393185:JH393190 TD393185:TD393190 ACZ393185:ACZ393190 AMV393185:AMV393190 AWR393185:AWR393190 BGN393185:BGN393190 BQJ393185:BQJ393190 CAF393185:CAF393190 CKB393185:CKB393190 CTX393185:CTX393190 DDT393185:DDT393190 DNP393185:DNP393190 DXL393185:DXL393190 EHH393185:EHH393190 ERD393185:ERD393190 FAZ393185:FAZ393190 FKV393185:FKV393190 FUR393185:FUR393190 GEN393185:GEN393190 GOJ393185:GOJ393190 GYF393185:GYF393190 HIB393185:HIB393190 HRX393185:HRX393190 IBT393185:IBT393190 ILP393185:ILP393190 IVL393185:IVL393190 JFH393185:JFH393190 JPD393185:JPD393190 JYZ393185:JYZ393190 KIV393185:KIV393190 KSR393185:KSR393190 LCN393185:LCN393190 LMJ393185:LMJ393190 LWF393185:LWF393190 MGB393185:MGB393190 MPX393185:MPX393190 MZT393185:MZT393190 NJP393185:NJP393190 NTL393185:NTL393190 ODH393185:ODH393190 OND393185:OND393190 OWZ393185:OWZ393190 PGV393185:PGV393190 PQR393185:PQR393190 QAN393185:QAN393190 QKJ393185:QKJ393190 QUF393185:QUF393190 REB393185:REB393190 RNX393185:RNX393190 RXT393185:RXT393190 SHP393185:SHP393190 SRL393185:SRL393190 TBH393185:TBH393190 TLD393185:TLD393190 TUZ393185:TUZ393190 UEV393185:UEV393190 UOR393185:UOR393190 UYN393185:UYN393190 VIJ393185:VIJ393190 VSF393185:VSF393190 WCB393185:WCB393190 WLX393185:WLX393190 WVT393185:WVT393190 S458721:S458726 JH458721:JH458726 TD458721:TD458726 ACZ458721:ACZ458726 AMV458721:AMV458726 AWR458721:AWR458726 BGN458721:BGN458726 BQJ458721:BQJ458726 CAF458721:CAF458726 CKB458721:CKB458726 CTX458721:CTX458726 DDT458721:DDT458726 DNP458721:DNP458726 DXL458721:DXL458726 EHH458721:EHH458726 ERD458721:ERD458726 FAZ458721:FAZ458726 FKV458721:FKV458726 FUR458721:FUR458726 GEN458721:GEN458726 GOJ458721:GOJ458726 GYF458721:GYF458726 HIB458721:HIB458726 HRX458721:HRX458726 IBT458721:IBT458726 ILP458721:ILP458726 IVL458721:IVL458726 JFH458721:JFH458726 JPD458721:JPD458726 JYZ458721:JYZ458726 KIV458721:KIV458726 KSR458721:KSR458726 LCN458721:LCN458726 LMJ458721:LMJ458726 LWF458721:LWF458726 MGB458721:MGB458726 MPX458721:MPX458726 MZT458721:MZT458726 NJP458721:NJP458726 NTL458721:NTL458726 ODH458721:ODH458726 OND458721:OND458726 OWZ458721:OWZ458726 PGV458721:PGV458726 PQR458721:PQR458726 QAN458721:QAN458726 QKJ458721:QKJ458726 QUF458721:QUF458726 REB458721:REB458726 RNX458721:RNX458726 RXT458721:RXT458726 SHP458721:SHP458726 SRL458721:SRL458726 TBH458721:TBH458726 TLD458721:TLD458726 TUZ458721:TUZ458726 UEV458721:UEV458726 UOR458721:UOR458726 UYN458721:UYN458726 VIJ458721:VIJ458726 VSF458721:VSF458726 WCB458721:WCB458726 WLX458721:WLX458726 WVT458721:WVT458726 S524257:S524262 JH524257:JH524262 TD524257:TD524262 ACZ524257:ACZ524262 AMV524257:AMV524262 AWR524257:AWR524262 BGN524257:BGN524262 BQJ524257:BQJ524262 CAF524257:CAF524262 CKB524257:CKB524262 CTX524257:CTX524262 DDT524257:DDT524262 DNP524257:DNP524262 DXL524257:DXL524262 EHH524257:EHH524262 ERD524257:ERD524262 FAZ524257:FAZ524262 FKV524257:FKV524262 FUR524257:FUR524262 GEN524257:GEN524262 GOJ524257:GOJ524262 GYF524257:GYF524262 HIB524257:HIB524262 HRX524257:HRX524262 IBT524257:IBT524262 ILP524257:ILP524262 IVL524257:IVL524262 JFH524257:JFH524262 JPD524257:JPD524262 JYZ524257:JYZ524262 KIV524257:KIV524262 KSR524257:KSR524262 LCN524257:LCN524262 LMJ524257:LMJ524262 LWF524257:LWF524262 MGB524257:MGB524262 MPX524257:MPX524262 MZT524257:MZT524262 NJP524257:NJP524262 NTL524257:NTL524262 ODH524257:ODH524262 OND524257:OND524262 OWZ524257:OWZ524262 PGV524257:PGV524262 PQR524257:PQR524262 QAN524257:QAN524262 QKJ524257:QKJ524262 QUF524257:QUF524262 REB524257:REB524262 RNX524257:RNX524262 RXT524257:RXT524262 SHP524257:SHP524262 SRL524257:SRL524262 TBH524257:TBH524262 TLD524257:TLD524262 TUZ524257:TUZ524262 UEV524257:UEV524262 UOR524257:UOR524262 UYN524257:UYN524262 VIJ524257:VIJ524262 VSF524257:VSF524262 WCB524257:WCB524262 WLX524257:WLX524262 WVT524257:WVT524262 S589793:S589798 JH589793:JH589798 TD589793:TD589798 ACZ589793:ACZ589798 AMV589793:AMV589798 AWR589793:AWR589798 BGN589793:BGN589798 BQJ589793:BQJ589798 CAF589793:CAF589798 CKB589793:CKB589798 CTX589793:CTX589798 DDT589793:DDT589798 DNP589793:DNP589798 DXL589793:DXL589798 EHH589793:EHH589798 ERD589793:ERD589798 FAZ589793:FAZ589798 FKV589793:FKV589798 FUR589793:FUR589798 GEN589793:GEN589798 GOJ589793:GOJ589798 GYF589793:GYF589798 HIB589793:HIB589798 HRX589793:HRX589798 IBT589793:IBT589798 ILP589793:ILP589798 IVL589793:IVL589798 JFH589793:JFH589798 JPD589793:JPD589798 JYZ589793:JYZ589798 KIV589793:KIV589798 KSR589793:KSR589798 LCN589793:LCN589798 LMJ589793:LMJ589798 LWF589793:LWF589798 MGB589793:MGB589798 MPX589793:MPX589798 MZT589793:MZT589798 NJP589793:NJP589798 NTL589793:NTL589798 ODH589793:ODH589798 OND589793:OND589798 OWZ589793:OWZ589798 PGV589793:PGV589798 PQR589793:PQR589798 QAN589793:QAN589798 QKJ589793:QKJ589798 QUF589793:QUF589798 REB589793:REB589798 RNX589793:RNX589798 RXT589793:RXT589798 SHP589793:SHP589798 SRL589793:SRL589798 TBH589793:TBH589798 TLD589793:TLD589798 TUZ589793:TUZ589798 UEV589793:UEV589798 UOR589793:UOR589798 UYN589793:UYN589798 VIJ589793:VIJ589798 VSF589793:VSF589798 WCB589793:WCB589798 WLX589793:WLX589798 WVT589793:WVT589798 S655329:S655334 JH655329:JH655334 TD655329:TD655334 ACZ655329:ACZ655334 AMV655329:AMV655334 AWR655329:AWR655334 BGN655329:BGN655334 BQJ655329:BQJ655334 CAF655329:CAF655334 CKB655329:CKB655334 CTX655329:CTX655334 DDT655329:DDT655334 DNP655329:DNP655334 DXL655329:DXL655334 EHH655329:EHH655334 ERD655329:ERD655334 FAZ655329:FAZ655334 FKV655329:FKV655334 FUR655329:FUR655334 GEN655329:GEN655334 GOJ655329:GOJ655334 GYF655329:GYF655334 HIB655329:HIB655334 HRX655329:HRX655334 IBT655329:IBT655334 ILP655329:ILP655334 IVL655329:IVL655334 JFH655329:JFH655334 JPD655329:JPD655334 JYZ655329:JYZ655334 KIV655329:KIV655334 KSR655329:KSR655334 LCN655329:LCN655334 LMJ655329:LMJ655334 LWF655329:LWF655334 MGB655329:MGB655334 MPX655329:MPX655334 MZT655329:MZT655334 NJP655329:NJP655334 NTL655329:NTL655334 ODH655329:ODH655334 OND655329:OND655334 OWZ655329:OWZ655334 PGV655329:PGV655334 PQR655329:PQR655334 QAN655329:QAN655334 QKJ655329:QKJ655334 QUF655329:QUF655334 REB655329:REB655334 RNX655329:RNX655334 RXT655329:RXT655334 SHP655329:SHP655334 SRL655329:SRL655334 TBH655329:TBH655334 TLD655329:TLD655334 TUZ655329:TUZ655334 UEV655329:UEV655334 UOR655329:UOR655334 UYN655329:UYN655334 VIJ655329:VIJ655334 VSF655329:VSF655334 WCB655329:WCB655334 WLX655329:WLX655334 WVT655329:WVT655334 S720865:S720870 JH720865:JH720870 TD720865:TD720870 ACZ720865:ACZ720870 AMV720865:AMV720870 AWR720865:AWR720870 BGN720865:BGN720870 BQJ720865:BQJ720870 CAF720865:CAF720870 CKB720865:CKB720870 CTX720865:CTX720870 DDT720865:DDT720870 DNP720865:DNP720870 DXL720865:DXL720870 EHH720865:EHH720870 ERD720865:ERD720870 FAZ720865:FAZ720870 FKV720865:FKV720870 FUR720865:FUR720870 GEN720865:GEN720870 GOJ720865:GOJ720870 GYF720865:GYF720870 HIB720865:HIB720870 HRX720865:HRX720870 IBT720865:IBT720870 ILP720865:ILP720870 IVL720865:IVL720870 JFH720865:JFH720870 JPD720865:JPD720870 JYZ720865:JYZ720870 KIV720865:KIV720870 KSR720865:KSR720870 LCN720865:LCN720870 LMJ720865:LMJ720870 LWF720865:LWF720870 MGB720865:MGB720870 MPX720865:MPX720870 MZT720865:MZT720870 NJP720865:NJP720870 NTL720865:NTL720870 ODH720865:ODH720870 OND720865:OND720870 OWZ720865:OWZ720870 PGV720865:PGV720870 PQR720865:PQR720870 QAN720865:QAN720870 QKJ720865:QKJ720870 QUF720865:QUF720870 REB720865:REB720870 RNX720865:RNX720870 RXT720865:RXT720870 SHP720865:SHP720870 SRL720865:SRL720870 TBH720865:TBH720870 TLD720865:TLD720870 TUZ720865:TUZ720870 UEV720865:UEV720870 UOR720865:UOR720870 UYN720865:UYN720870 VIJ720865:VIJ720870 VSF720865:VSF720870 WCB720865:WCB720870 WLX720865:WLX720870 WVT720865:WVT720870 S786401:S786406 JH786401:JH786406 TD786401:TD786406 ACZ786401:ACZ786406 AMV786401:AMV786406 AWR786401:AWR786406 BGN786401:BGN786406 BQJ786401:BQJ786406 CAF786401:CAF786406 CKB786401:CKB786406 CTX786401:CTX786406 DDT786401:DDT786406 DNP786401:DNP786406 DXL786401:DXL786406 EHH786401:EHH786406 ERD786401:ERD786406 FAZ786401:FAZ786406 FKV786401:FKV786406 FUR786401:FUR786406 GEN786401:GEN786406 GOJ786401:GOJ786406 GYF786401:GYF786406 HIB786401:HIB786406 HRX786401:HRX786406 IBT786401:IBT786406 ILP786401:ILP786406 IVL786401:IVL786406 JFH786401:JFH786406 JPD786401:JPD786406 JYZ786401:JYZ786406 KIV786401:KIV786406 KSR786401:KSR786406 LCN786401:LCN786406 LMJ786401:LMJ786406 LWF786401:LWF786406 MGB786401:MGB786406 MPX786401:MPX786406 MZT786401:MZT786406 NJP786401:NJP786406 NTL786401:NTL786406 ODH786401:ODH786406 OND786401:OND786406 OWZ786401:OWZ786406 PGV786401:PGV786406 PQR786401:PQR786406 QAN786401:QAN786406 QKJ786401:QKJ786406 QUF786401:QUF786406 REB786401:REB786406 RNX786401:RNX786406 RXT786401:RXT786406 SHP786401:SHP786406 SRL786401:SRL786406 TBH786401:TBH786406 TLD786401:TLD786406 TUZ786401:TUZ786406 UEV786401:UEV786406 UOR786401:UOR786406 UYN786401:UYN786406 VIJ786401:VIJ786406 VSF786401:VSF786406 WCB786401:WCB786406 WLX786401:WLX786406 WVT786401:WVT786406 S851937:S851942 JH851937:JH851942 TD851937:TD851942 ACZ851937:ACZ851942 AMV851937:AMV851942 AWR851937:AWR851942 BGN851937:BGN851942 BQJ851937:BQJ851942 CAF851937:CAF851942 CKB851937:CKB851942 CTX851937:CTX851942 DDT851937:DDT851942 DNP851937:DNP851942 DXL851937:DXL851942 EHH851937:EHH851942 ERD851937:ERD851942 FAZ851937:FAZ851942 FKV851937:FKV851942 FUR851937:FUR851942 GEN851937:GEN851942 GOJ851937:GOJ851942 GYF851937:GYF851942 HIB851937:HIB851942 HRX851937:HRX851942 IBT851937:IBT851942 ILP851937:ILP851942 IVL851937:IVL851942 JFH851937:JFH851942 JPD851937:JPD851942 JYZ851937:JYZ851942 KIV851937:KIV851942 KSR851937:KSR851942 LCN851937:LCN851942 LMJ851937:LMJ851942 LWF851937:LWF851942 MGB851937:MGB851942 MPX851937:MPX851942 MZT851937:MZT851942 NJP851937:NJP851942 NTL851937:NTL851942 ODH851937:ODH851942 OND851937:OND851942 OWZ851937:OWZ851942 PGV851937:PGV851942 PQR851937:PQR851942 QAN851937:QAN851942 QKJ851937:QKJ851942 QUF851937:QUF851942 REB851937:REB851942 RNX851937:RNX851942 RXT851937:RXT851942 SHP851937:SHP851942 SRL851937:SRL851942 TBH851937:TBH851942 TLD851937:TLD851942 TUZ851937:TUZ851942 UEV851937:UEV851942 UOR851937:UOR851942 UYN851937:UYN851942 VIJ851937:VIJ851942 VSF851937:VSF851942 WCB851937:WCB851942 WLX851937:WLX851942 WVT851937:WVT851942 S917473:S917478 JH917473:JH917478 TD917473:TD917478 ACZ917473:ACZ917478 AMV917473:AMV917478 AWR917473:AWR917478 BGN917473:BGN917478 BQJ917473:BQJ917478 CAF917473:CAF917478 CKB917473:CKB917478 CTX917473:CTX917478 DDT917473:DDT917478 DNP917473:DNP917478 DXL917473:DXL917478 EHH917473:EHH917478 ERD917473:ERD917478 FAZ917473:FAZ917478 FKV917473:FKV917478 FUR917473:FUR917478 GEN917473:GEN917478 GOJ917473:GOJ917478 GYF917473:GYF917478 HIB917473:HIB917478 HRX917473:HRX917478 IBT917473:IBT917478 ILP917473:ILP917478 IVL917473:IVL917478 JFH917473:JFH917478 JPD917473:JPD917478 JYZ917473:JYZ917478 KIV917473:KIV917478 KSR917473:KSR917478 LCN917473:LCN917478 LMJ917473:LMJ917478 LWF917473:LWF917478 MGB917473:MGB917478 MPX917473:MPX917478 MZT917473:MZT917478 NJP917473:NJP917478 NTL917473:NTL917478 ODH917473:ODH917478 OND917473:OND917478 OWZ917473:OWZ917478 PGV917473:PGV917478 PQR917473:PQR917478 QAN917473:QAN917478 QKJ917473:QKJ917478 QUF917473:QUF917478 REB917473:REB917478 RNX917473:RNX917478 RXT917473:RXT917478 SHP917473:SHP917478 SRL917473:SRL917478 TBH917473:TBH917478 TLD917473:TLD917478 TUZ917473:TUZ917478 UEV917473:UEV917478 UOR917473:UOR917478 UYN917473:UYN917478 VIJ917473:VIJ917478 VSF917473:VSF917478 WCB917473:WCB917478 WLX917473:WLX917478 WVT917473:WVT917478 S983009:S983014 JH983009:JH983014 TD983009:TD983014 ACZ983009:ACZ983014 AMV983009:AMV983014 AWR983009:AWR983014 BGN983009:BGN983014 BQJ983009:BQJ983014 CAF983009:CAF983014 CKB983009:CKB983014 CTX983009:CTX983014 DDT983009:DDT983014 DNP983009:DNP983014 DXL983009:DXL983014 EHH983009:EHH983014 ERD983009:ERD983014 FAZ983009:FAZ983014 FKV983009:FKV983014 FUR983009:FUR983014 GEN983009:GEN983014 GOJ983009:GOJ983014 GYF983009:GYF983014 HIB983009:HIB983014 HRX983009:HRX983014 IBT983009:IBT983014 ILP983009:ILP983014 IVL983009:IVL983014 JFH983009:JFH983014 JPD983009:JPD983014 JYZ983009:JYZ983014 KIV983009:KIV983014 KSR983009:KSR983014 LCN983009:LCN983014 LMJ983009:LMJ983014 LWF983009:LWF983014 MGB983009:MGB983014 MPX983009:MPX983014 MZT983009:MZT983014 NJP983009:NJP983014 NTL983009:NTL983014 ODH983009:ODH983014 OND983009:OND983014 OWZ983009:OWZ983014 PGV983009:PGV983014 PQR983009:PQR983014 QAN983009:QAN983014 QKJ983009:QKJ983014 QUF983009:QUF983014 REB983009:REB983014 RNX983009:RNX983014 RXT983009:RXT983014 SHP983009:SHP983014 SRL983009:SRL983014 TBH983009:TBH983014 TLD983009:TLD983014 TUZ983009:TUZ983014 UEV983009:UEV983014 UOR983009:UOR983014 UYN983009:UYN983014 VIJ983009:VIJ983014 VSF983009:VSF983014 WCB983009:WCB983014 WLX983009:WLX983014 WVT983009:WVT983014 S60:S65 JH60:JH65 TD60:TD65 ACZ60:ACZ65 AMV60:AMV65 AWR60:AWR65 BGN60:BGN65 BQJ60:BQJ65 CAF60:CAF65 CKB60:CKB65 CTX60:CTX65 DDT60:DDT65 DNP60:DNP65 DXL60:DXL65 EHH60:EHH65 ERD60:ERD65 FAZ60:FAZ65 FKV60:FKV65 FUR60:FUR65 GEN60:GEN65 GOJ60:GOJ65 GYF60:GYF65 HIB60:HIB65 HRX60:HRX65 IBT60:IBT65 ILP60:ILP65 IVL60:IVL65 JFH60:JFH65 JPD60:JPD65 JYZ60:JYZ65 KIV60:KIV65 KSR60:KSR65 LCN60:LCN65 LMJ60:LMJ65 LWF60:LWF65 MGB60:MGB65 MPX60:MPX65 MZT60:MZT65 NJP60:NJP65 NTL60:NTL65 ODH60:ODH65 OND60:OND65 OWZ60:OWZ65 PGV60:PGV65 PQR60:PQR65 QAN60:QAN65 QKJ60:QKJ65 QUF60:QUF65 REB60:REB65 RNX60:RNX65 RXT60:RXT65 SHP60:SHP65 SRL60:SRL65 TBH60:TBH65 TLD60:TLD65 TUZ60:TUZ65 UEV60:UEV65 UOR60:UOR65 UYN60:UYN65 VIJ60:VIJ65 VSF60:VSF65 WCB60:WCB65 WLX60:WLX65 WVT60:WVT65 S65545:S65550 JH65545:JH65550 TD65545:TD65550 ACZ65545:ACZ65550 AMV65545:AMV65550 AWR65545:AWR65550 BGN65545:BGN65550 BQJ65545:BQJ65550 CAF65545:CAF65550 CKB65545:CKB65550 CTX65545:CTX65550 DDT65545:DDT65550 DNP65545:DNP65550 DXL65545:DXL65550 EHH65545:EHH65550 ERD65545:ERD65550 FAZ65545:FAZ65550 FKV65545:FKV65550 FUR65545:FUR65550 GEN65545:GEN65550 GOJ65545:GOJ65550 GYF65545:GYF65550 HIB65545:HIB65550 HRX65545:HRX65550 IBT65545:IBT65550 ILP65545:ILP65550 IVL65545:IVL65550 JFH65545:JFH65550 JPD65545:JPD65550 JYZ65545:JYZ65550 KIV65545:KIV65550 KSR65545:KSR65550 LCN65545:LCN65550 LMJ65545:LMJ65550 LWF65545:LWF65550 MGB65545:MGB65550 MPX65545:MPX65550 MZT65545:MZT65550 NJP65545:NJP65550 NTL65545:NTL65550 ODH65545:ODH65550 OND65545:OND65550 OWZ65545:OWZ65550 PGV65545:PGV65550 PQR65545:PQR65550 QAN65545:QAN65550 QKJ65545:QKJ65550 QUF65545:QUF65550 REB65545:REB65550 RNX65545:RNX65550 RXT65545:RXT65550 SHP65545:SHP65550 SRL65545:SRL65550 TBH65545:TBH65550 TLD65545:TLD65550 TUZ65545:TUZ65550 UEV65545:UEV65550 UOR65545:UOR65550 UYN65545:UYN65550 VIJ65545:VIJ65550 VSF65545:VSF65550 WCB65545:WCB65550 WLX65545:WLX65550 WVT65545:WVT65550 S131081:S131086 JH131081:JH131086 TD131081:TD131086 ACZ131081:ACZ131086 AMV131081:AMV131086 AWR131081:AWR131086 BGN131081:BGN131086 BQJ131081:BQJ131086 CAF131081:CAF131086 CKB131081:CKB131086 CTX131081:CTX131086 DDT131081:DDT131086 DNP131081:DNP131086 DXL131081:DXL131086 EHH131081:EHH131086 ERD131081:ERD131086 FAZ131081:FAZ131086 FKV131081:FKV131086 FUR131081:FUR131086 GEN131081:GEN131086 GOJ131081:GOJ131086 GYF131081:GYF131086 HIB131081:HIB131086 HRX131081:HRX131086 IBT131081:IBT131086 ILP131081:ILP131086 IVL131081:IVL131086 JFH131081:JFH131086 JPD131081:JPD131086 JYZ131081:JYZ131086 KIV131081:KIV131086 KSR131081:KSR131086 LCN131081:LCN131086 LMJ131081:LMJ131086 LWF131081:LWF131086 MGB131081:MGB131086 MPX131081:MPX131086 MZT131081:MZT131086 NJP131081:NJP131086 NTL131081:NTL131086 ODH131081:ODH131086 OND131081:OND131086 OWZ131081:OWZ131086 PGV131081:PGV131086 PQR131081:PQR131086 QAN131081:QAN131086 QKJ131081:QKJ131086 QUF131081:QUF131086 REB131081:REB131086 RNX131081:RNX131086 RXT131081:RXT131086 SHP131081:SHP131086 SRL131081:SRL131086 TBH131081:TBH131086 TLD131081:TLD131086 TUZ131081:TUZ131086 UEV131081:UEV131086 UOR131081:UOR131086 UYN131081:UYN131086 VIJ131081:VIJ131086 VSF131081:VSF131086 WCB131081:WCB131086 WLX131081:WLX131086 WVT131081:WVT131086 S196617:S196622 JH196617:JH196622 TD196617:TD196622 ACZ196617:ACZ196622 AMV196617:AMV196622 AWR196617:AWR196622 BGN196617:BGN196622 BQJ196617:BQJ196622 CAF196617:CAF196622 CKB196617:CKB196622 CTX196617:CTX196622 DDT196617:DDT196622 DNP196617:DNP196622 DXL196617:DXL196622 EHH196617:EHH196622 ERD196617:ERD196622 FAZ196617:FAZ196622 FKV196617:FKV196622 FUR196617:FUR196622 GEN196617:GEN196622 GOJ196617:GOJ196622 GYF196617:GYF196622 HIB196617:HIB196622 HRX196617:HRX196622 IBT196617:IBT196622 ILP196617:ILP196622 IVL196617:IVL196622 JFH196617:JFH196622 JPD196617:JPD196622 JYZ196617:JYZ196622 KIV196617:KIV196622 KSR196617:KSR196622 LCN196617:LCN196622 LMJ196617:LMJ196622 LWF196617:LWF196622 MGB196617:MGB196622 MPX196617:MPX196622 MZT196617:MZT196622 NJP196617:NJP196622 NTL196617:NTL196622 ODH196617:ODH196622 OND196617:OND196622 OWZ196617:OWZ196622 PGV196617:PGV196622 PQR196617:PQR196622 QAN196617:QAN196622 QKJ196617:QKJ196622 QUF196617:QUF196622 REB196617:REB196622 RNX196617:RNX196622 RXT196617:RXT196622 SHP196617:SHP196622 SRL196617:SRL196622 TBH196617:TBH196622 TLD196617:TLD196622 TUZ196617:TUZ196622 UEV196617:UEV196622 UOR196617:UOR196622 UYN196617:UYN196622 VIJ196617:VIJ196622 VSF196617:VSF196622 WCB196617:WCB196622 WLX196617:WLX196622 WVT196617:WVT196622 S262153:S262158 JH262153:JH262158 TD262153:TD262158 ACZ262153:ACZ262158 AMV262153:AMV262158 AWR262153:AWR262158 BGN262153:BGN262158 BQJ262153:BQJ262158 CAF262153:CAF262158 CKB262153:CKB262158 CTX262153:CTX262158 DDT262153:DDT262158 DNP262153:DNP262158 DXL262153:DXL262158 EHH262153:EHH262158 ERD262153:ERD262158 FAZ262153:FAZ262158 FKV262153:FKV262158 FUR262153:FUR262158 GEN262153:GEN262158 GOJ262153:GOJ262158 GYF262153:GYF262158 HIB262153:HIB262158 HRX262153:HRX262158 IBT262153:IBT262158 ILP262153:ILP262158 IVL262153:IVL262158 JFH262153:JFH262158 JPD262153:JPD262158 JYZ262153:JYZ262158 KIV262153:KIV262158 KSR262153:KSR262158 LCN262153:LCN262158 LMJ262153:LMJ262158 LWF262153:LWF262158 MGB262153:MGB262158 MPX262153:MPX262158 MZT262153:MZT262158 NJP262153:NJP262158 NTL262153:NTL262158 ODH262153:ODH262158 OND262153:OND262158 OWZ262153:OWZ262158 PGV262153:PGV262158 PQR262153:PQR262158 QAN262153:QAN262158 QKJ262153:QKJ262158 QUF262153:QUF262158 REB262153:REB262158 RNX262153:RNX262158 RXT262153:RXT262158 SHP262153:SHP262158 SRL262153:SRL262158 TBH262153:TBH262158 TLD262153:TLD262158 TUZ262153:TUZ262158 UEV262153:UEV262158 UOR262153:UOR262158 UYN262153:UYN262158 VIJ262153:VIJ262158 VSF262153:VSF262158 WCB262153:WCB262158 WLX262153:WLX262158 WVT262153:WVT262158 S327689:S327694 JH327689:JH327694 TD327689:TD327694 ACZ327689:ACZ327694 AMV327689:AMV327694 AWR327689:AWR327694 BGN327689:BGN327694 BQJ327689:BQJ327694 CAF327689:CAF327694 CKB327689:CKB327694 CTX327689:CTX327694 DDT327689:DDT327694 DNP327689:DNP327694 DXL327689:DXL327694 EHH327689:EHH327694 ERD327689:ERD327694 FAZ327689:FAZ327694 FKV327689:FKV327694 FUR327689:FUR327694 GEN327689:GEN327694 GOJ327689:GOJ327694 GYF327689:GYF327694 HIB327689:HIB327694 HRX327689:HRX327694 IBT327689:IBT327694 ILP327689:ILP327694 IVL327689:IVL327694 JFH327689:JFH327694 JPD327689:JPD327694 JYZ327689:JYZ327694 KIV327689:KIV327694 KSR327689:KSR327694 LCN327689:LCN327694 LMJ327689:LMJ327694 LWF327689:LWF327694 MGB327689:MGB327694 MPX327689:MPX327694 MZT327689:MZT327694 NJP327689:NJP327694 NTL327689:NTL327694 ODH327689:ODH327694 OND327689:OND327694 OWZ327689:OWZ327694 PGV327689:PGV327694 PQR327689:PQR327694 QAN327689:QAN327694 QKJ327689:QKJ327694 QUF327689:QUF327694 REB327689:REB327694 RNX327689:RNX327694 RXT327689:RXT327694 SHP327689:SHP327694 SRL327689:SRL327694 TBH327689:TBH327694 TLD327689:TLD327694 TUZ327689:TUZ327694 UEV327689:UEV327694 UOR327689:UOR327694 UYN327689:UYN327694 VIJ327689:VIJ327694 VSF327689:VSF327694 WCB327689:WCB327694 WLX327689:WLX327694 WVT327689:WVT327694 S393225:S393230 JH393225:JH393230 TD393225:TD393230 ACZ393225:ACZ393230 AMV393225:AMV393230 AWR393225:AWR393230 BGN393225:BGN393230 BQJ393225:BQJ393230 CAF393225:CAF393230 CKB393225:CKB393230 CTX393225:CTX393230 DDT393225:DDT393230 DNP393225:DNP393230 DXL393225:DXL393230 EHH393225:EHH393230 ERD393225:ERD393230 FAZ393225:FAZ393230 FKV393225:FKV393230 FUR393225:FUR393230 GEN393225:GEN393230 GOJ393225:GOJ393230 GYF393225:GYF393230 HIB393225:HIB393230 HRX393225:HRX393230 IBT393225:IBT393230 ILP393225:ILP393230 IVL393225:IVL393230 JFH393225:JFH393230 JPD393225:JPD393230 JYZ393225:JYZ393230 KIV393225:KIV393230 KSR393225:KSR393230 LCN393225:LCN393230 LMJ393225:LMJ393230 LWF393225:LWF393230 MGB393225:MGB393230 MPX393225:MPX393230 MZT393225:MZT393230 NJP393225:NJP393230 NTL393225:NTL393230 ODH393225:ODH393230 OND393225:OND393230 OWZ393225:OWZ393230 PGV393225:PGV393230 PQR393225:PQR393230 QAN393225:QAN393230 QKJ393225:QKJ393230 QUF393225:QUF393230 REB393225:REB393230 RNX393225:RNX393230 RXT393225:RXT393230 SHP393225:SHP393230 SRL393225:SRL393230 TBH393225:TBH393230 TLD393225:TLD393230 TUZ393225:TUZ393230 UEV393225:UEV393230 UOR393225:UOR393230 UYN393225:UYN393230 VIJ393225:VIJ393230 VSF393225:VSF393230 WCB393225:WCB393230 WLX393225:WLX393230 WVT393225:WVT393230 S458761:S458766 JH458761:JH458766 TD458761:TD458766 ACZ458761:ACZ458766 AMV458761:AMV458766 AWR458761:AWR458766 BGN458761:BGN458766 BQJ458761:BQJ458766 CAF458761:CAF458766 CKB458761:CKB458766 CTX458761:CTX458766 DDT458761:DDT458766 DNP458761:DNP458766 DXL458761:DXL458766 EHH458761:EHH458766 ERD458761:ERD458766 FAZ458761:FAZ458766 FKV458761:FKV458766 FUR458761:FUR458766 GEN458761:GEN458766 GOJ458761:GOJ458766 GYF458761:GYF458766 HIB458761:HIB458766 HRX458761:HRX458766 IBT458761:IBT458766 ILP458761:ILP458766 IVL458761:IVL458766 JFH458761:JFH458766 JPD458761:JPD458766 JYZ458761:JYZ458766 KIV458761:KIV458766 KSR458761:KSR458766 LCN458761:LCN458766 LMJ458761:LMJ458766 LWF458761:LWF458766 MGB458761:MGB458766 MPX458761:MPX458766 MZT458761:MZT458766 NJP458761:NJP458766 NTL458761:NTL458766 ODH458761:ODH458766 OND458761:OND458766 OWZ458761:OWZ458766 PGV458761:PGV458766 PQR458761:PQR458766 QAN458761:QAN458766 QKJ458761:QKJ458766 QUF458761:QUF458766 REB458761:REB458766 RNX458761:RNX458766 RXT458761:RXT458766 SHP458761:SHP458766 SRL458761:SRL458766 TBH458761:TBH458766 TLD458761:TLD458766 TUZ458761:TUZ458766 UEV458761:UEV458766 UOR458761:UOR458766 UYN458761:UYN458766 VIJ458761:VIJ458766 VSF458761:VSF458766 WCB458761:WCB458766 WLX458761:WLX458766 WVT458761:WVT458766 S524297:S524302 JH524297:JH524302 TD524297:TD524302 ACZ524297:ACZ524302 AMV524297:AMV524302 AWR524297:AWR524302 BGN524297:BGN524302 BQJ524297:BQJ524302 CAF524297:CAF524302 CKB524297:CKB524302 CTX524297:CTX524302 DDT524297:DDT524302 DNP524297:DNP524302 DXL524297:DXL524302 EHH524297:EHH524302 ERD524297:ERD524302 FAZ524297:FAZ524302 FKV524297:FKV524302 FUR524297:FUR524302 GEN524297:GEN524302 GOJ524297:GOJ524302 GYF524297:GYF524302 HIB524297:HIB524302 HRX524297:HRX524302 IBT524297:IBT524302 ILP524297:ILP524302 IVL524297:IVL524302 JFH524297:JFH524302 JPD524297:JPD524302 JYZ524297:JYZ524302 KIV524297:KIV524302 KSR524297:KSR524302 LCN524297:LCN524302 LMJ524297:LMJ524302 LWF524297:LWF524302 MGB524297:MGB524302 MPX524297:MPX524302 MZT524297:MZT524302 NJP524297:NJP524302 NTL524297:NTL524302 ODH524297:ODH524302 OND524297:OND524302 OWZ524297:OWZ524302 PGV524297:PGV524302 PQR524297:PQR524302 QAN524297:QAN524302 QKJ524297:QKJ524302 QUF524297:QUF524302 REB524297:REB524302 RNX524297:RNX524302 RXT524297:RXT524302 SHP524297:SHP524302 SRL524297:SRL524302 TBH524297:TBH524302 TLD524297:TLD524302 TUZ524297:TUZ524302 UEV524297:UEV524302 UOR524297:UOR524302 UYN524297:UYN524302 VIJ524297:VIJ524302 VSF524297:VSF524302 WCB524297:WCB524302 WLX524297:WLX524302 WVT524297:WVT524302 S589833:S589838 JH589833:JH589838 TD589833:TD589838 ACZ589833:ACZ589838 AMV589833:AMV589838 AWR589833:AWR589838 BGN589833:BGN589838 BQJ589833:BQJ589838 CAF589833:CAF589838 CKB589833:CKB589838 CTX589833:CTX589838 DDT589833:DDT589838 DNP589833:DNP589838 DXL589833:DXL589838 EHH589833:EHH589838 ERD589833:ERD589838 FAZ589833:FAZ589838 FKV589833:FKV589838 FUR589833:FUR589838 GEN589833:GEN589838 GOJ589833:GOJ589838 GYF589833:GYF589838 HIB589833:HIB589838 HRX589833:HRX589838 IBT589833:IBT589838 ILP589833:ILP589838 IVL589833:IVL589838 JFH589833:JFH589838 JPD589833:JPD589838 JYZ589833:JYZ589838 KIV589833:KIV589838 KSR589833:KSR589838 LCN589833:LCN589838 LMJ589833:LMJ589838 LWF589833:LWF589838 MGB589833:MGB589838 MPX589833:MPX589838 MZT589833:MZT589838 NJP589833:NJP589838 NTL589833:NTL589838 ODH589833:ODH589838 OND589833:OND589838 OWZ589833:OWZ589838 PGV589833:PGV589838 PQR589833:PQR589838 QAN589833:QAN589838 QKJ589833:QKJ589838 QUF589833:QUF589838 REB589833:REB589838 RNX589833:RNX589838 RXT589833:RXT589838 SHP589833:SHP589838 SRL589833:SRL589838 TBH589833:TBH589838 TLD589833:TLD589838 TUZ589833:TUZ589838 UEV589833:UEV589838 UOR589833:UOR589838 UYN589833:UYN589838 VIJ589833:VIJ589838 VSF589833:VSF589838 WCB589833:WCB589838 WLX589833:WLX589838 WVT589833:WVT589838 S655369:S655374 JH655369:JH655374 TD655369:TD655374 ACZ655369:ACZ655374 AMV655369:AMV655374 AWR655369:AWR655374 BGN655369:BGN655374 BQJ655369:BQJ655374 CAF655369:CAF655374 CKB655369:CKB655374 CTX655369:CTX655374 DDT655369:DDT655374 DNP655369:DNP655374 DXL655369:DXL655374 EHH655369:EHH655374 ERD655369:ERD655374 FAZ655369:FAZ655374 FKV655369:FKV655374 FUR655369:FUR655374 GEN655369:GEN655374 GOJ655369:GOJ655374 GYF655369:GYF655374 HIB655369:HIB655374 HRX655369:HRX655374 IBT655369:IBT655374 ILP655369:ILP655374 IVL655369:IVL655374 JFH655369:JFH655374 JPD655369:JPD655374 JYZ655369:JYZ655374 KIV655369:KIV655374 KSR655369:KSR655374 LCN655369:LCN655374 LMJ655369:LMJ655374 LWF655369:LWF655374 MGB655369:MGB655374 MPX655369:MPX655374 MZT655369:MZT655374 NJP655369:NJP655374 NTL655369:NTL655374 ODH655369:ODH655374 OND655369:OND655374 OWZ655369:OWZ655374 PGV655369:PGV655374 PQR655369:PQR655374 QAN655369:QAN655374 QKJ655369:QKJ655374 QUF655369:QUF655374 REB655369:REB655374 RNX655369:RNX655374 RXT655369:RXT655374 SHP655369:SHP655374 SRL655369:SRL655374 TBH655369:TBH655374 TLD655369:TLD655374 TUZ655369:TUZ655374 UEV655369:UEV655374 UOR655369:UOR655374 UYN655369:UYN655374 VIJ655369:VIJ655374 VSF655369:VSF655374 WCB655369:WCB655374 WLX655369:WLX655374 WVT655369:WVT655374 S720905:S720910 JH720905:JH720910 TD720905:TD720910 ACZ720905:ACZ720910 AMV720905:AMV720910 AWR720905:AWR720910 BGN720905:BGN720910 BQJ720905:BQJ720910 CAF720905:CAF720910 CKB720905:CKB720910 CTX720905:CTX720910 DDT720905:DDT720910 DNP720905:DNP720910 DXL720905:DXL720910 EHH720905:EHH720910 ERD720905:ERD720910 FAZ720905:FAZ720910 FKV720905:FKV720910 FUR720905:FUR720910 GEN720905:GEN720910 GOJ720905:GOJ720910 GYF720905:GYF720910 HIB720905:HIB720910 HRX720905:HRX720910 IBT720905:IBT720910 ILP720905:ILP720910 IVL720905:IVL720910 JFH720905:JFH720910 JPD720905:JPD720910 JYZ720905:JYZ720910 KIV720905:KIV720910 KSR720905:KSR720910 LCN720905:LCN720910 LMJ720905:LMJ720910 LWF720905:LWF720910 MGB720905:MGB720910 MPX720905:MPX720910 MZT720905:MZT720910 NJP720905:NJP720910 NTL720905:NTL720910 ODH720905:ODH720910 OND720905:OND720910 OWZ720905:OWZ720910 PGV720905:PGV720910 PQR720905:PQR720910 QAN720905:QAN720910 QKJ720905:QKJ720910 QUF720905:QUF720910 REB720905:REB720910 RNX720905:RNX720910 RXT720905:RXT720910 SHP720905:SHP720910 SRL720905:SRL720910 TBH720905:TBH720910 TLD720905:TLD720910 TUZ720905:TUZ720910 UEV720905:UEV720910 UOR720905:UOR720910 UYN720905:UYN720910 VIJ720905:VIJ720910 VSF720905:VSF720910 WCB720905:WCB720910 WLX720905:WLX720910 WVT720905:WVT720910 S786441:S786446 JH786441:JH786446 TD786441:TD786446 ACZ786441:ACZ786446 AMV786441:AMV786446 AWR786441:AWR786446 BGN786441:BGN786446 BQJ786441:BQJ786446 CAF786441:CAF786446 CKB786441:CKB786446 CTX786441:CTX786446 DDT786441:DDT786446 DNP786441:DNP786446 DXL786441:DXL786446 EHH786441:EHH786446 ERD786441:ERD786446 FAZ786441:FAZ786446 FKV786441:FKV786446 FUR786441:FUR786446 GEN786441:GEN786446 GOJ786441:GOJ786446 GYF786441:GYF786446 HIB786441:HIB786446 HRX786441:HRX786446 IBT786441:IBT786446 ILP786441:ILP786446 IVL786441:IVL786446 JFH786441:JFH786446 JPD786441:JPD786446 JYZ786441:JYZ786446 KIV786441:KIV786446 KSR786441:KSR786446 LCN786441:LCN786446 LMJ786441:LMJ786446 LWF786441:LWF786446 MGB786441:MGB786446 MPX786441:MPX786446 MZT786441:MZT786446 NJP786441:NJP786446 NTL786441:NTL786446 ODH786441:ODH786446 OND786441:OND786446 OWZ786441:OWZ786446 PGV786441:PGV786446 PQR786441:PQR786446 QAN786441:QAN786446 QKJ786441:QKJ786446 QUF786441:QUF786446 REB786441:REB786446 RNX786441:RNX786446 RXT786441:RXT786446 SHP786441:SHP786446 SRL786441:SRL786446 TBH786441:TBH786446 TLD786441:TLD786446 TUZ786441:TUZ786446 UEV786441:UEV786446 UOR786441:UOR786446 UYN786441:UYN786446 VIJ786441:VIJ786446 VSF786441:VSF786446 WCB786441:WCB786446 WLX786441:WLX786446 WVT786441:WVT786446 S851977:S851982 JH851977:JH851982 TD851977:TD851982 ACZ851977:ACZ851982 AMV851977:AMV851982 AWR851977:AWR851982 BGN851977:BGN851982 BQJ851977:BQJ851982 CAF851977:CAF851982 CKB851977:CKB851982 CTX851977:CTX851982 DDT851977:DDT851982 DNP851977:DNP851982 DXL851977:DXL851982 EHH851977:EHH851982 ERD851977:ERD851982 FAZ851977:FAZ851982 FKV851977:FKV851982 FUR851977:FUR851982 GEN851977:GEN851982 GOJ851977:GOJ851982 GYF851977:GYF851982 HIB851977:HIB851982 HRX851977:HRX851982 IBT851977:IBT851982 ILP851977:ILP851982 IVL851977:IVL851982 JFH851977:JFH851982 JPD851977:JPD851982 JYZ851977:JYZ851982 KIV851977:KIV851982 KSR851977:KSR851982 LCN851977:LCN851982 LMJ851977:LMJ851982 LWF851977:LWF851982 MGB851977:MGB851982 MPX851977:MPX851982 MZT851977:MZT851982 NJP851977:NJP851982 NTL851977:NTL851982 ODH851977:ODH851982 OND851977:OND851982 OWZ851977:OWZ851982 PGV851977:PGV851982 PQR851977:PQR851982 QAN851977:QAN851982 QKJ851977:QKJ851982 QUF851977:QUF851982 REB851977:REB851982 RNX851977:RNX851982 RXT851977:RXT851982 SHP851977:SHP851982 SRL851977:SRL851982 TBH851977:TBH851982 TLD851977:TLD851982 TUZ851977:TUZ851982 UEV851977:UEV851982 UOR851977:UOR851982 UYN851977:UYN851982 VIJ851977:VIJ851982 VSF851977:VSF851982 WCB851977:WCB851982 WLX851977:WLX851982 WVT851977:WVT851982 S917513:S917518 JH917513:JH917518 TD917513:TD917518 ACZ917513:ACZ917518 AMV917513:AMV917518 AWR917513:AWR917518 BGN917513:BGN917518 BQJ917513:BQJ917518 CAF917513:CAF917518 CKB917513:CKB917518 CTX917513:CTX917518 DDT917513:DDT917518 DNP917513:DNP917518 DXL917513:DXL917518 EHH917513:EHH917518 ERD917513:ERD917518 FAZ917513:FAZ917518 FKV917513:FKV917518 FUR917513:FUR917518 GEN917513:GEN917518 GOJ917513:GOJ917518 GYF917513:GYF917518 HIB917513:HIB917518 HRX917513:HRX917518 IBT917513:IBT917518 ILP917513:ILP917518 IVL917513:IVL917518 JFH917513:JFH917518 JPD917513:JPD917518 JYZ917513:JYZ917518 KIV917513:KIV917518 KSR917513:KSR917518 LCN917513:LCN917518 LMJ917513:LMJ917518 LWF917513:LWF917518 MGB917513:MGB917518 MPX917513:MPX917518 MZT917513:MZT917518 NJP917513:NJP917518 NTL917513:NTL917518 ODH917513:ODH917518 OND917513:OND917518 OWZ917513:OWZ917518 PGV917513:PGV917518 PQR917513:PQR917518 QAN917513:QAN917518 QKJ917513:QKJ917518 QUF917513:QUF917518 REB917513:REB917518 RNX917513:RNX917518 RXT917513:RXT917518 SHP917513:SHP917518 SRL917513:SRL917518 TBH917513:TBH917518 TLD917513:TLD917518 TUZ917513:TUZ917518 UEV917513:UEV917518 UOR917513:UOR917518 UYN917513:UYN917518 VIJ917513:VIJ917518 VSF917513:VSF917518 WCB917513:WCB917518 WLX917513:WLX917518 WVT917513:WVT917518 S983049:S983054 JH983049:JH983054 TD983049:TD983054 ACZ983049:ACZ983054 AMV983049:AMV983054 AWR983049:AWR983054 BGN983049:BGN983054 BQJ983049:BQJ983054 CAF983049:CAF983054 CKB983049:CKB983054 CTX983049:CTX983054 DDT983049:DDT983054 DNP983049:DNP983054 DXL983049:DXL983054 EHH983049:EHH983054 ERD983049:ERD983054 FAZ983049:FAZ983054 FKV983049:FKV983054 FUR983049:FUR983054 GEN983049:GEN983054 GOJ983049:GOJ983054 GYF983049:GYF983054 HIB983049:HIB983054 HRX983049:HRX983054 IBT983049:IBT983054 ILP983049:ILP983054 IVL983049:IVL983054 JFH983049:JFH983054 JPD983049:JPD983054 JYZ983049:JYZ983054 KIV983049:KIV983054 KSR983049:KSR983054 LCN983049:LCN983054 LMJ983049:LMJ983054 LWF983049:LWF983054 MGB983049:MGB983054 MPX983049:MPX983054 MZT983049:MZT983054 NJP983049:NJP983054 NTL983049:NTL983054 ODH983049:ODH983054 OND983049:OND983054 OWZ983049:OWZ983054 PGV983049:PGV983054 PQR983049:PQR983054 QAN983049:QAN983054 QKJ983049:QKJ983054 QUF983049:QUF983054 REB983049:REB983054 RNX983049:RNX983054 RXT983049:RXT983054 SHP983049:SHP983054 SRL983049:SRL983054 TBH983049:TBH983054 TLD983049:TLD983054 TUZ983049:TUZ983054 UEV983049:UEV983054 UOR983049:UOR983054 UYN983049:UYN983054 VIJ983049:VIJ983054 VSF983049:VSF983054 WCB983049:WCB983054 WLX983049:WLX983054 WVT983049:WVT983054 S65585:S65590 JH65585:JH65590 TD65585:TD65590 ACZ65585:ACZ65590 AMV65585:AMV65590 AWR65585:AWR65590 BGN65585:BGN65590 BQJ65585:BQJ65590 CAF65585:CAF65590 CKB65585:CKB65590 CTX65585:CTX65590 DDT65585:DDT65590 DNP65585:DNP65590 DXL65585:DXL65590 EHH65585:EHH65590 ERD65585:ERD65590 FAZ65585:FAZ65590 FKV65585:FKV65590 FUR65585:FUR65590 GEN65585:GEN65590 GOJ65585:GOJ65590 GYF65585:GYF65590 HIB65585:HIB65590 HRX65585:HRX65590 IBT65585:IBT65590 ILP65585:ILP65590 IVL65585:IVL65590 JFH65585:JFH65590 JPD65585:JPD65590 JYZ65585:JYZ65590 KIV65585:KIV65590 KSR65585:KSR65590 LCN65585:LCN65590 LMJ65585:LMJ65590 LWF65585:LWF65590 MGB65585:MGB65590 MPX65585:MPX65590 MZT65585:MZT65590 NJP65585:NJP65590 NTL65585:NTL65590 ODH65585:ODH65590 OND65585:OND65590 OWZ65585:OWZ65590 PGV65585:PGV65590 PQR65585:PQR65590 QAN65585:QAN65590 QKJ65585:QKJ65590 QUF65585:QUF65590 REB65585:REB65590 RNX65585:RNX65590 RXT65585:RXT65590 SHP65585:SHP65590 SRL65585:SRL65590 TBH65585:TBH65590 TLD65585:TLD65590 TUZ65585:TUZ65590 UEV65585:UEV65590 UOR65585:UOR65590 UYN65585:UYN65590 VIJ65585:VIJ65590 VSF65585:VSF65590 WCB65585:WCB65590 WLX65585:WLX65590 WVT65585:WVT65590 S131121:S131126 JH131121:JH131126 TD131121:TD131126 ACZ131121:ACZ131126 AMV131121:AMV131126 AWR131121:AWR131126 BGN131121:BGN131126 BQJ131121:BQJ131126 CAF131121:CAF131126 CKB131121:CKB131126 CTX131121:CTX131126 DDT131121:DDT131126 DNP131121:DNP131126 DXL131121:DXL131126 EHH131121:EHH131126 ERD131121:ERD131126 FAZ131121:FAZ131126 FKV131121:FKV131126 FUR131121:FUR131126 GEN131121:GEN131126 GOJ131121:GOJ131126 GYF131121:GYF131126 HIB131121:HIB131126 HRX131121:HRX131126 IBT131121:IBT131126 ILP131121:ILP131126 IVL131121:IVL131126 JFH131121:JFH131126 JPD131121:JPD131126 JYZ131121:JYZ131126 KIV131121:KIV131126 KSR131121:KSR131126 LCN131121:LCN131126 LMJ131121:LMJ131126 LWF131121:LWF131126 MGB131121:MGB131126 MPX131121:MPX131126 MZT131121:MZT131126 NJP131121:NJP131126 NTL131121:NTL131126 ODH131121:ODH131126 OND131121:OND131126 OWZ131121:OWZ131126 PGV131121:PGV131126 PQR131121:PQR131126 QAN131121:QAN131126 QKJ131121:QKJ131126 QUF131121:QUF131126 REB131121:REB131126 RNX131121:RNX131126 RXT131121:RXT131126 SHP131121:SHP131126 SRL131121:SRL131126 TBH131121:TBH131126 TLD131121:TLD131126 TUZ131121:TUZ131126 UEV131121:UEV131126 UOR131121:UOR131126 UYN131121:UYN131126 VIJ131121:VIJ131126 VSF131121:VSF131126 WCB131121:WCB131126 WLX131121:WLX131126 WVT131121:WVT131126 S196657:S196662 JH196657:JH196662 TD196657:TD196662 ACZ196657:ACZ196662 AMV196657:AMV196662 AWR196657:AWR196662 BGN196657:BGN196662 BQJ196657:BQJ196662 CAF196657:CAF196662 CKB196657:CKB196662 CTX196657:CTX196662 DDT196657:DDT196662 DNP196657:DNP196662 DXL196657:DXL196662 EHH196657:EHH196662 ERD196657:ERD196662 FAZ196657:FAZ196662 FKV196657:FKV196662 FUR196657:FUR196662 GEN196657:GEN196662 GOJ196657:GOJ196662 GYF196657:GYF196662 HIB196657:HIB196662 HRX196657:HRX196662 IBT196657:IBT196662 ILP196657:ILP196662 IVL196657:IVL196662 JFH196657:JFH196662 JPD196657:JPD196662 JYZ196657:JYZ196662 KIV196657:KIV196662 KSR196657:KSR196662 LCN196657:LCN196662 LMJ196657:LMJ196662 LWF196657:LWF196662 MGB196657:MGB196662 MPX196657:MPX196662 MZT196657:MZT196662 NJP196657:NJP196662 NTL196657:NTL196662 ODH196657:ODH196662 OND196657:OND196662 OWZ196657:OWZ196662 PGV196657:PGV196662 PQR196657:PQR196662 QAN196657:QAN196662 QKJ196657:QKJ196662 QUF196657:QUF196662 REB196657:REB196662 RNX196657:RNX196662 RXT196657:RXT196662 SHP196657:SHP196662 SRL196657:SRL196662 TBH196657:TBH196662 TLD196657:TLD196662 TUZ196657:TUZ196662 UEV196657:UEV196662 UOR196657:UOR196662 UYN196657:UYN196662 VIJ196657:VIJ196662 VSF196657:VSF196662 WCB196657:WCB196662 WLX196657:WLX196662 WVT196657:WVT196662 S262193:S262198 JH262193:JH262198 TD262193:TD262198 ACZ262193:ACZ262198 AMV262193:AMV262198 AWR262193:AWR262198 BGN262193:BGN262198 BQJ262193:BQJ262198 CAF262193:CAF262198 CKB262193:CKB262198 CTX262193:CTX262198 DDT262193:DDT262198 DNP262193:DNP262198 DXL262193:DXL262198 EHH262193:EHH262198 ERD262193:ERD262198 FAZ262193:FAZ262198 FKV262193:FKV262198 FUR262193:FUR262198 GEN262193:GEN262198 GOJ262193:GOJ262198 GYF262193:GYF262198 HIB262193:HIB262198 HRX262193:HRX262198 IBT262193:IBT262198 ILP262193:ILP262198 IVL262193:IVL262198 JFH262193:JFH262198 JPD262193:JPD262198 JYZ262193:JYZ262198 KIV262193:KIV262198 KSR262193:KSR262198 LCN262193:LCN262198 LMJ262193:LMJ262198 LWF262193:LWF262198 MGB262193:MGB262198 MPX262193:MPX262198 MZT262193:MZT262198 NJP262193:NJP262198 NTL262193:NTL262198 ODH262193:ODH262198 OND262193:OND262198 OWZ262193:OWZ262198 PGV262193:PGV262198 PQR262193:PQR262198 QAN262193:QAN262198 QKJ262193:QKJ262198 QUF262193:QUF262198 REB262193:REB262198 RNX262193:RNX262198 RXT262193:RXT262198 SHP262193:SHP262198 SRL262193:SRL262198 TBH262193:TBH262198 TLD262193:TLD262198 TUZ262193:TUZ262198 UEV262193:UEV262198 UOR262193:UOR262198 UYN262193:UYN262198 VIJ262193:VIJ262198 VSF262193:VSF262198 WCB262193:WCB262198 WLX262193:WLX262198 WVT262193:WVT262198 S327729:S327734 JH327729:JH327734 TD327729:TD327734 ACZ327729:ACZ327734 AMV327729:AMV327734 AWR327729:AWR327734 BGN327729:BGN327734 BQJ327729:BQJ327734 CAF327729:CAF327734 CKB327729:CKB327734 CTX327729:CTX327734 DDT327729:DDT327734 DNP327729:DNP327734 DXL327729:DXL327734 EHH327729:EHH327734 ERD327729:ERD327734 FAZ327729:FAZ327734 FKV327729:FKV327734 FUR327729:FUR327734 GEN327729:GEN327734 GOJ327729:GOJ327734 GYF327729:GYF327734 HIB327729:HIB327734 HRX327729:HRX327734 IBT327729:IBT327734 ILP327729:ILP327734 IVL327729:IVL327734 JFH327729:JFH327734 JPD327729:JPD327734 JYZ327729:JYZ327734 KIV327729:KIV327734 KSR327729:KSR327734 LCN327729:LCN327734 LMJ327729:LMJ327734 LWF327729:LWF327734 MGB327729:MGB327734 MPX327729:MPX327734 MZT327729:MZT327734 NJP327729:NJP327734 NTL327729:NTL327734 ODH327729:ODH327734 OND327729:OND327734 OWZ327729:OWZ327734 PGV327729:PGV327734 PQR327729:PQR327734 QAN327729:QAN327734 QKJ327729:QKJ327734 QUF327729:QUF327734 REB327729:REB327734 RNX327729:RNX327734 RXT327729:RXT327734 SHP327729:SHP327734 SRL327729:SRL327734 TBH327729:TBH327734 TLD327729:TLD327734 TUZ327729:TUZ327734 UEV327729:UEV327734 UOR327729:UOR327734 UYN327729:UYN327734 VIJ327729:VIJ327734 VSF327729:VSF327734 WCB327729:WCB327734 WLX327729:WLX327734 WVT327729:WVT327734 S393265:S393270 JH393265:JH393270 TD393265:TD393270 ACZ393265:ACZ393270 AMV393265:AMV393270 AWR393265:AWR393270 BGN393265:BGN393270 BQJ393265:BQJ393270 CAF393265:CAF393270 CKB393265:CKB393270 CTX393265:CTX393270 DDT393265:DDT393270 DNP393265:DNP393270 DXL393265:DXL393270 EHH393265:EHH393270 ERD393265:ERD393270 FAZ393265:FAZ393270 FKV393265:FKV393270 FUR393265:FUR393270 GEN393265:GEN393270 GOJ393265:GOJ393270 GYF393265:GYF393270 HIB393265:HIB393270 HRX393265:HRX393270 IBT393265:IBT393270 ILP393265:ILP393270 IVL393265:IVL393270 JFH393265:JFH393270 JPD393265:JPD393270 JYZ393265:JYZ393270 KIV393265:KIV393270 KSR393265:KSR393270 LCN393265:LCN393270 LMJ393265:LMJ393270 LWF393265:LWF393270 MGB393265:MGB393270 MPX393265:MPX393270 MZT393265:MZT393270 NJP393265:NJP393270 NTL393265:NTL393270 ODH393265:ODH393270 OND393265:OND393270 OWZ393265:OWZ393270 PGV393265:PGV393270 PQR393265:PQR393270 QAN393265:QAN393270 QKJ393265:QKJ393270 QUF393265:QUF393270 REB393265:REB393270 RNX393265:RNX393270 RXT393265:RXT393270 SHP393265:SHP393270 SRL393265:SRL393270 TBH393265:TBH393270 TLD393265:TLD393270 TUZ393265:TUZ393270 UEV393265:UEV393270 UOR393265:UOR393270 UYN393265:UYN393270 VIJ393265:VIJ393270 VSF393265:VSF393270 WCB393265:WCB393270 WLX393265:WLX393270 WVT393265:WVT393270 S458801:S458806 JH458801:JH458806 TD458801:TD458806 ACZ458801:ACZ458806 AMV458801:AMV458806 AWR458801:AWR458806 BGN458801:BGN458806 BQJ458801:BQJ458806 CAF458801:CAF458806 CKB458801:CKB458806 CTX458801:CTX458806 DDT458801:DDT458806 DNP458801:DNP458806 DXL458801:DXL458806 EHH458801:EHH458806 ERD458801:ERD458806 FAZ458801:FAZ458806 FKV458801:FKV458806 FUR458801:FUR458806 GEN458801:GEN458806 GOJ458801:GOJ458806 GYF458801:GYF458806 HIB458801:HIB458806 HRX458801:HRX458806 IBT458801:IBT458806 ILP458801:ILP458806 IVL458801:IVL458806 JFH458801:JFH458806 JPD458801:JPD458806 JYZ458801:JYZ458806 KIV458801:KIV458806 KSR458801:KSR458806 LCN458801:LCN458806 LMJ458801:LMJ458806 LWF458801:LWF458806 MGB458801:MGB458806 MPX458801:MPX458806 MZT458801:MZT458806 NJP458801:NJP458806 NTL458801:NTL458806 ODH458801:ODH458806 OND458801:OND458806 OWZ458801:OWZ458806 PGV458801:PGV458806 PQR458801:PQR458806 QAN458801:QAN458806 QKJ458801:QKJ458806 QUF458801:QUF458806 REB458801:REB458806 RNX458801:RNX458806 RXT458801:RXT458806 SHP458801:SHP458806 SRL458801:SRL458806 TBH458801:TBH458806 TLD458801:TLD458806 TUZ458801:TUZ458806 UEV458801:UEV458806 UOR458801:UOR458806 UYN458801:UYN458806 VIJ458801:VIJ458806 VSF458801:VSF458806 WCB458801:WCB458806 WLX458801:WLX458806 WVT458801:WVT458806 S524337:S524342 JH524337:JH524342 TD524337:TD524342 ACZ524337:ACZ524342 AMV524337:AMV524342 AWR524337:AWR524342 BGN524337:BGN524342 BQJ524337:BQJ524342 CAF524337:CAF524342 CKB524337:CKB524342 CTX524337:CTX524342 DDT524337:DDT524342 DNP524337:DNP524342 DXL524337:DXL524342 EHH524337:EHH524342 ERD524337:ERD524342 FAZ524337:FAZ524342 FKV524337:FKV524342 FUR524337:FUR524342 GEN524337:GEN524342 GOJ524337:GOJ524342 GYF524337:GYF524342 HIB524337:HIB524342 HRX524337:HRX524342 IBT524337:IBT524342 ILP524337:ILP524342 IVL524337:IVL524342 JFH524337:JFH524342 JPD524337:JPD524342 JYZ524337:JYZ524342 KIV524337:KIV524342 KSR524337:KSR524342 LCN524337:LCN524342 LMJ524337:LMJ524342 LWF524337:LWF524342 MGB524337:MGB524342 MPX524337:MPX524342 MZT524337:MZT524342 NJP524337:NJP524342 NTL524337:NTL524342 ODH524337:ODH524342 OND524337:OND524342 OWZ524337:OWZ524342 PGV524337:PGV524342 PQR524337:PQR524342 QAN524337:QAN524342 QKJ524337:QKJ524342 QUF524337:QUF524342 REB524337:REB524342 RNX524337:RNX524342 RXT524337:RXT524342 SHP524337:SHP524342 SRL524337:SRL524342 TBH524337:TBH524342 TLD524337:TLD524342 TUZ524337:TUZ524342 UEV524337:UEV524342 UOR524337:UOR524342 UYN524337:UYN524342 VIJ524337:VIJ524342 VSF524337:VSF524342 WCB524337:WCB524342 WLX524337:WLX524342 WVT524337:WVT524342 S589873:S589878 JH589873:JH589878 TD589873:TD589878 ACZ589873:ACZ589878 AMV589873:AMV589878 AWR589873:AWR589878 BGN589873:BGN589878 BQJ589873:BQJ589878 CAF589873:CAF589878 CKB589873:CKB589878 CTX589873:CTX589878 DDT589873:DDT589878 DNP589873:DNP589878 DXL589873:DXL589878 EHH589873:EHH589878 ERD589873:ERD589878 FAZ589873:FAZ589878 FKV589873:FKV589878 FUR589873:FUR589878 GEN589873:GEN589878 GOJ589873:GOJ589878 GYF589873:GYF589878 HIB589873:HIB589878 HRX589873:HRX589878 IBT589873:IBT589878 ILP589873:ILP589878 IVL589873:IVL589878 JFH589873:JFH589878 JPD589873:JPD589878 JYZ589873:JYZ589878 KIV589873:KIV589878 KSR589873:KSR589878 LCN589873:LCN589878 LMJ589873:LMJ589878 LWF589873:LWF589878 MGB589873:MGB589878 MPX589873:MPX589878 MZT589873:MZT589878 NJP589873:NJP589878 NTL589873:NTL589878 ODH589873:ODH589878 OND589873:OND589878 OWZ589873:OWZ589878 PGV589873:PGV589878 PQR589873:PQR589878 QAN589873:QAN589878 QKJ589873:QKJ589878 QUF589873:QUF589878 REB589873:REB589878 RNX589873:RNX589878 RXT589873:RXT589878 SHP589873:SHP589878 SRL589873:SRL589878 TBH589873:TBH589878 TLD589873:TLD589878 TUZ589873:TUZ589878 UEV589873:UEV589878 UOR589873:UOR589878 UYN589873:UYN589878 VIJ589873:VIJ589878 VSF589873:VSF589878 WCB589873:WCB589878 WLX589873:WLX589878 WVT589873:WVT589878 S655409:S655414 JH655409:JH655414 TD655409:TD655414 ACZ655409:ACZ655414 AMV655409:AMV655414 AWR655409:AWR655414 BGN655409:BGN655414 BQJ655409:BQJ655414 CAF655409:CAF655414 CKB655409:CKB655414 CTX655409:CTX655414 DDT655409:DDT655414 DNP655409:DNP655414 DXL655409:DXL655414 EHH655409:EHH655414 ERD655409:ERD655414 FAZ655409:FAZ655414 FKV655409:FKV655414 FUR655409:FUR655414 GEN655409:GEN655414 GOJ655409:GOJ655414 GYF655409:GYF655414 HIB655409:HIB655414 HRX655409:HRX655414 IBT655409:IBT655414 ILP655409:ILP655414 IVL655409:IVL655414 JFH655409:JFH655414 JPD655409:JPD655414 JYZ655409:JYZ655414 KIV655409:KIV655414 KSR655409:KSR655414 LCN655409:LCN655414 LMJ655409:LMJ655414 LWF655409:LWF655414 MGB655409:MGB655414 MPX655409:MPX655414 MZT655409:MZT655414 NJP655409:NJP655414 NTL655409:NTL655414 ODH655409:ODH655414 OND655409:OND655414 OWZ655409:OWZ655414 PGV655409:PGV655414 PQR655409:PQR655414 QAN655409:QAN655414 QKJ655409:QKJ655414 QUF655409:QUF655414 REB655409:REB655414 RNX655409:RNX655414 RXT655409:RXT655414 SHP655409:SHP655414 SRL655409:SRL655414 TBH655409:TBH655414 TLD655409:TLD655414 TUZ655409:TUZ655414 UEV655409:UEV655414 UOR655409:UOR655414 UYN655409:UYN655414 VIJ655409:VIJ655414 VSF655409:VSF655414 WCB655409:WCB655414 WLX655409:WLX655414 WVT655409:WVT655414 S720945:S720950 JH720945:JH720950 TD720945:TD720950 ACZ720945:ACZ720950 AMV720945:AMV720950 AWR720945:AWR720950 BGN720945:BGN720950 BQJ720945:BQJ720950 CAF720945:CAF720950 CKB720945:CKB720950 CTX720945:CTX720950 DDT720945:DDT720950 DNP720945:DNP720950 DXL720945:DXL720950 EHH720945:EHH720950 ERD720945:ERD720950 FAZ720945:FAZ720950 FKV720945:FKV720950 FUR720945:FUR720950 GEN720945:GEN720950 GOJ720945:GOJ720950 GYF720945:GYF720950 HIB720945:HIB720950 HRX720945:HRX720950 IBT720945:IBT720950 ILP720945:ILP720950 IVL720945:IVL720950 JFH720945:JFH720950 JPD720945:JPD720950 JYZ720945:JYZ720950 KIV720945:KIV720950 KSR720945:KSR720950 LCN720945:LCN720950 LMJ720945:LMJ720950 LWF720945:LWF720950 MGB720945:MGB720950 MPX720945:MPX720950 MZT720945:MZT720950 NJP720945:NJP720950 NTL720945:NTL720950 ODH720945:ODH720950 OND720945:OND720950 OWZ720945:OWZ720950 PGV720945:PGV720950 PQR720945:PQR720950 QAN720945:QAN720950 QKJ720945:QKJ720950 QUF720945:QUF720950 REB720945:REB720950 RNX720945:RNX720950 RXT720945:RXT720950 SHP720945:SHP720950 SRL720945:SRL720950 TBH720945:TBH720950 TLD720945:TLD720950 TUZ720945:TUZ720950 UEV720945:UEV720950 UOR720945:UOR720950 UYN720945:UYN720950 VIJ720945:VIJ720950 VSF720945:VSF720950 WCB720945:WCB720950 WLX720945:WLX720950 WVT720945:WVT720950 S786481:S786486 JH786481:JH786486 TD786481:TD786486 ACZ786481:ACZ786486 AMV786481:AMV786486 AWR786481:AWR786486 BGN786481:BGN786486 BQJ786481:BQJ786486 CAF786481:CAF786486 CKB786481:CKB786486 CTX786481:CTX786486 DDT786481:DDT786486 DNP786481:DNP786486 DXL786481:DXL786486 EHH786481:EHH786486 ERD786481:ERD786486 FAZ786481:FAZ786486 FKV786481:FKV786486 FUR786481:FUR786486 GEN786481:GEN786486 GOJ786481:GOJ786486 GYF786481:GYF786486 HIB786481:HIB786486 HRX786481:HRX786486 IBT786481:IBT786486 ILP786481:ILP786486 IVL786481:IVL786486 JFH786481:JFH786486 JPD786481:JPD786486 JYZ786481:JYZ786486 KIV786481:KIV786486 KSR786481:KSR786486 LCN786481:LCN786486 LMJ786481:LMJ786486 LWF786481:LWF786486 MGB786481:MGB786486 MPX786481:MPX786486 MZT786481:MZT786486 NJP786481:NJP786486 NTL786481:NTL786486 ODH786481:ODH786486 OND786481:OND786486 OWZ786481:OWZ786486 PGV786481:PGV786486 PQR786481:PQR786486 QAN786481:QAN786486 QKJ786481:QKJ786486 QUF786481:QUF786486 REB786481:REB786486 RNX786481:RNX786486 RXT786481:RXT786486 SHP786481:SHP786486 SRL786481:SRL786486 TBH786481:TBH786486 TLD786481:TLD786486 TUZ786481:TUZ786486 UEV786481:UEV786486 UOR786481:UOR786486 UYN786481:UYN786486 VIJ786481:VIJ786486 VSF786481:VSF786486 WCB786481:WCB786486 WLX786481:WLX786486 WVT786481:WVT786486 S852017:S852022 JH852017:JH852022 TD852017:TD852022 ACZ852017:ACZ852022 AMV852017:AMV852022 AWR852017:AWR852022 BGN852017:BGN852022 BQJ852017:BQJ852022 CAF852017:CAF852022 CKB852017:CKB852022 CTX852017:CTX852022 DDT852017:DDT852022 DNP852017:DNP852022 DXL852017:DXL852022 EHH852017:EHH852022 ERD852017:ERD852022 FAZ852017:FAZ852022 FKV852017:FKV852022 FUR852017:FUR852022 GEN852017:GEN852022 GOJ852017:GOJ852022 GYF852017:GYF852022 HIB852017:HIB852022 HRX852017:HRX852022 IBT852017:IBT852022 ILP852017:ILP852022 IVL852017:IVL852022 JFH852017:JFH852022 JPD852017:JPD852022 JYZ852017:JYZ852022 KIV852017:KIV852022 KSR852017:KSR852022 LCN852017:LCN852022 LMJ852017:LMJ852022 LWF852017:LWF852022 MGB852017:MGB852022 MPX852017:MPX852022 MZT852017:MZT852022 NJP852017:NJP852022 NTL852017:NTL852022 ODH852017:ODH852022 OND852017:OND852022 OWZ852017:OWZ852022 PGV852017:PGV852022 PQR852017:PQR852022 QAN852017:QAN852022 QKJ852017:QKJ852022 QUF852017:QUF852022 REB852017:REB852022 RNX852017:RNX852022 RXT852017:RXT852022 SHP852017:SHP852022 SRL852017:SRL852022 TBH852017:TBH852022 TLD852017:TLD852022 TUZ852017:TUZ852022 UEV852017:UEV852022 UOR852017:UOR852022 UYN852017:UYN852022 VIJ852017:VIJ852022 VSF852017:VSF852022 WCB852017:WCB852022 WLX852017:WLX852022 WVT852017:WVT852022 S917553:S917558 JH917553:JH917558 TD917553:TD917558 ACZ917553:ACZ917558 AMV917553:AMV917558 AWR917553:AWR917558 BGN917553:BGN917558 BQJ917553:BQJ917558 CAF917553:CAF917558 CKB917553:CKB917558 CTX917553:CTX917558 DDT917553:DDT917558 DNP917553:DNP917558 DXL917553:DXL917558 EHH917553:EHH917558 ERD917553:ERD917558 FAZ917553:FAZ917558 FKV917553:FKV917558 FUR917553:FUR917558 GEN917553:GEN917558 GOJ917553:GOJ917558 GYF917553:GYF917558 HIB917553:HIB917558 HRX917553:HRX917558 IBT917553:IBT917558 ILP917553:ILP917558 IVL917553:IVL917558 JFH917553:JFH917558 JPD917553:JPD917558 JYZ917553:JYZ917558 KIV917553:KIV917558 KSR917553:KSR917558 LCN917553:LCN917558 LMJ917553:LMJ917558 LWF917553:LWF917558 MGB917553:MGB917558 MPX917553:MPX917558 MZT917553:MZT917558 NJP917553:NJP917558 NTL917553:NTL917558 ODH917553:ODH917558 OND917553:OND917558 OWZ917553:OWZ917558 PGV917553:PGV917558 PQR917553:PQR917558 QAN917553:QAN917558 QKJ917553:QKJ917558 QUF917553:QUF917558 REB917553:REB917558 RNX917553:RNX917558 RXT917553:RXT917558 SHP917553:SHP917558 SRL917553:SRL917558 TBH917553:TBH917558 TLD917553:TLD917558 TUZ917553:TUZ917558 UEV917553:UEV917558 UOR917553:UOR917558 UYN917553:UYN917558 VIJ917553:VIJ917558 VSF917553:VSF917558 WCB917553:WCB917558 WLX917553:WLX917558 WVT917553:WVT917558 S983089:S983094 JH983089:JH983094 TD983089:TD983094 ACZ983089:ACZ983094 AMV983089:AMV983094 AWR983089:AWR983094 BGN983089:BGN983094 BQJ983089:BQJ983094 CAF983089:CAF983094 CKB983089:CKB983094 CTX983089:CTX983094 DDT983089:DDT983094 DNP983089:DNP983094 DXL983089:DXL983094 EHH983089:EHH983094 ERD983089:ERD983094 FAZ983089:FAZ983094 FKV983089:FKV983094 FUR983089:FUR983094 GEN983089:GEN983094 GOJ983089:GOJ983094 GYF983089:GYF983094 HIB983089:HIB983094 HRX983089:HRX983094 IBT983089:IBT983094 ILP983089:ILP983094 IVL983089:IVL983094 JFH983089:JFH983094 JPD983089:JPD983094 JYZ983089:JYZ983094 KIV983089:KIV983094 KSR983089:KSR983094 LCN983089:LCN983094 LMJ983089:LMJ983094 LWF983089:LWF983094 MGB983089:MGB983094 MPX983089:MPX983094 MZT983089:MZT983094 NJP983089:NJP983094 NTL983089:NTL983094 ODH983089:ODH983094 OND983089:OND983094 OWZ983089:OWZ983094 PGV983089:PGV983094 PQR983089:PQR983094 QAN983089:QAN983094 QKJ983089:QKJ983094 QUF983089:QUF983094 REB983089:REB983094 RNX983089:RNX983094 RXT983089:RXT983094 SHP983089:SHP983094 SRL983089:SRL983094 TBH983089:TBH983094 TLD983089:TLD983094 TUZ983089:TUZ983094 UEV983089:UEV983094 UOR983089:UOR983094 UYN983089:UYN983094 VIJ983089:VIJ983094 VSF983089:VSF983094 WCB983089:WCB983094 WLX983089:WLX983094 WVT983089:WVT983094" xr:uid="{868CCBFA-97E0-4646-AED9-E7922ADF9CC7}">
      <formula1>0</formula1>
      <formula2>1</formula2>
    </dataValidation>
  </dataValidations>
  <pageMargins left="0.511811024" right="0.511811024" top="0.78740157499999996" bottom="0.78740157499999996" header="0.31496062000000002" footer="0.31496062000000002"/>
  <pageSetup paperSize="9" scale="75"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0631B-C7FA-43C5-948D-2AE1BFCC2D1D}">
  <sheetPr>
    <pageSetUpPr fitToPage="1"/>
  </sheetPr>
  <dimension ref="A1:S70"/>
  <sheetViews>
    <sheetView showGridLines="0" tabSelected="1" topLeftCell="A38" zoomScale="85" zoomScaleNormal="85" workbookViewId="0">
      <selection activeCell="B1" sqref="B1:S70"/>
    </sheetView>
  </sheetViews>
  <sheetFormatPr defaultRowHeight="15" x14ac:dyDescent="0.25"/>
  <cols>
    <col min="2" max="2" width="18.85546875" customWidth="1"/>
    <col min="4" max="4" width="11.5703125" bestFit="1" customWidth="1"/>
    <col min="5" max="5" width="10.85546875" bestFit="1" customWidth="1"/>
    <col min="6" max="6" width="31.28515625" customWidth="1"/>
    <col min="7" max="7" width="11.140625" customWidth="1"/>
  </cols>
  <sheetData>
    <row r="1" spans="1:19" ht="15.75" x14ac:dyDescent="0.25">
      <c r="A1" s="130"/>
      <c r="B1" s="131"/>
      <c r="C1" s="130"/>
      <c r="D1" s="130"/>
      <c r="E1" s="130"/>
      <c r="F1" s="130"/>
      <c r="G1" s="132" t="s">
        <v>439</v>
      </c>
      <c r="H1" s="133"/>
      <c r="I1" s="130"/>
      <c r="J1" s="130"/>
      <c r="K1" s="130"/>
      <c r="L1" s="130"/>
      <c r="M1" s="130"/>
      <c r="N1" s="130"/>
      <c r="O1" s="130"/>
      <c r="P1" s="130"/>
      <c r="Q1" s="130"/>
      <c r="R1" s="223" t="s">
        <v>459</v>
      </c>
      <c r="S1" s="223"/>
    </row>
    <row r="2" spans="1:19" x14ac:dyDescent="0.25">
      <c r="A2" s="130"/>
      <c r="B2" s="131"/>
      <c r="C2" s="130"/>
      <c r="D2" s="130"/>
      <c r="E2" s="130"/>
      <c r="F2" s="130"/>
      <c r="G2" s="4" t="s">
        <v>440</v>
      </c>
      <c r="H2" s="133"/>
      <c r="I2" s="130"/>
      <c r="J2" s="130"/>
      <c r="K2" s="130"/>
      <c r="L2" s="130"/>
      <c r="M2" s="130"/>
      <c r="N2" s="130"/>
      <c r="O2" s="130"/>
      <c r="P2" s="130"/>
      <c r="Q2" s="130"/>
      <c r="R2" s="223"/>
      <c r="S2" s="223"/>
    </row>
    <row r="3" spans="1:19" x14ac:dyDescent="0.25">
      <c r="D3" t="s">
        <v>441</v>
      </c>
    </row>
    <row r="4" spans="1:19" ht="15" customHeight="1" x14ac:dyDescent="0.25">
      <c r="B4" s="200" t="s">
        <v>13</v>
      </c>
      <c r="C4" s="201"/>
      <c r="D4" s="202" t="s">
        <v>14</v>
      </c>
      <c r="E4" s="203" t="s">
        <v>453</v>
      </c>
      <c r="F4" s="204"/>
      <c r="G4" s="205"/>
      <c r="H4" s="200" t="s">
        <v>454</v>
      </c>
      <c r="I4" s="206"/>
      <c r="J4" s="206"/>
      <c r="K4" s="206"/>
      <c r="L4" s="201"/>
      <c r="M4" s="200" t="s">
        <v>455</v>
      </c>
      <c r="N4" s="206"/>
      <c r="O4" s="206"/>
      <c r="P4" s="206"/>
      <c r="Q4" s="206"/>
      <c r="R4" s="206"/>
      <c r="S4" s="207" t="s">
        <v>442</v>
      </c>
    </row>
    <row r="5" spans="1:19" x14ac:dyDescent="0.25">
      <c r="B5" s="193" t="str">
        <f>Import.CR</f>
        <v>1090.511-91/2023</v>
      </c>
      <c r="C5" s="193"/>
      <c r="D5" s="195" t="str">
        <f>Import.SICONV</f>
        <v>950141/2023</v>
      </c>
      <c r="E5" s="199" t="s">
        <v>456</v>
      </c>
      <c r="F5" s="58"/>
      <c r="G5" s="198"/>
      <c r="H5" s="193" t="str">
        <f>Import.Apelido</f>
        <v>Theodoro Born - Etapa 2</v>
      </c>
      <c r="I5" s="193"/>
      <c r="J5" s="193"/>
      <c r="K5" s="193"/>
      <c r="L5" s="193"/>
      <c r="M5" s="196" t="str">
        <f>IF(TIPOORCAMENTO="Licitado",Import.empresa,Import.DescLote)</f>
        <v>Requalificação Estacas 0+160 a 0+460</v>
      </c>
      <c r="N5" s="196"/>
      <c r="O5" s="196"/>
      <c r="P5" s="196"/>
      <c r="Q5" s="196"/>
      <c r="R5" s="196"/>
      <c r="S5" s="197" t="str">
        <f>IF(TIPOORCAMENTO="Licitado",Import.CTEF,"")</f>
        <v/>
      </c>
    </row>
    <row r="6" spans="1:19" x14ac:dyDescent="0.25">
      <c r="B6" s="194"/>
    </row>
    <row r="8" spans="1:19" x14ac:dyDescent="0.25">
      <c r="B8" s="134" t="s">
        <v>33</v>
      </c>
      <c r="C8" s="135" t="s">
        <v>36</v>
      </c>
      <c r="D8" s="136"/>
      <c r="E8" s="136"/>
      <c r="F8" s="142" t="s">
        <v>443</v>
      </c>
      <c r="G8" s="143" t="s">
        <v>444</v>
      </c>
      <c r="H8" s="144">
        <v>1</v>
      </c>
      <c r="I8" s="144">
        <v>2</v>
      </c>
      <c r="J8" s="144">
        <v>3</v>
      </c>
      <c r="K8" s="144">
        <v>4</v>
      </c>
      <c r="L8" s="144">
        <v>5</v>
      </c>
      <c r="M8" s="144">
        <v>6</v>
      </c>
      <c r="N8" s="144">
        <v>7</v>
      </c>
      <c r="O8" s="144">
        <v>8</v>
      </c>
      <c r="P8" s="144">
        <v>9</v>
      </c>
      <c r="Q8" s="144">
        <v>10</v>
      </c>
      <c r="R8" s="144">
        <v>11</v>
      </c>
      <c r="S8" s="145">
        <v>12</v>
      </c>
    </row>
    <row r="9" spans="1:19" x14ac:dyDescent="0.25">
      <c r="B9" s="134"/>
      <c r="C9" s="135"/>
      <c r="D9" s="137"/>
      <c r="E9" s="137"/>
      <c r="F9" s="142"/>
      <c r="G9" s="143"/>
      <c r="H9" s="146">
        <v>45383</v>
      </c>
      <c r="I9" s="146">
        <v>45413</v>
      </c>
      <c r="J9" s="146">
        <v>45444</v>
      </c>
      <c r="K9" s="146">
        <v>45474</v>
      </c>
      <c r="L9" s="146">
        <v>45505</v>
      </c>
      <c r="M9" s="146">
        <v>45536</v>
      </c>
      <c r="N9" s="146">
        <v>45566</v>
      </c>
      <c r="O9" s="146">
        <v>45597</v>
      </c>
      <c r="P9" s="146">
        <v>45627</v>
      </c>
      <c r="Q9" s="146">
        <v>45658</v>
      </c>
      <c r="R9" s="146">
        <v>45689</v>
      </c>
      <c r="S9" s="147">
        <v>45717</v>
      </c>
    </row>
    <row r="10" spans="1:19" x14ac:dyDescent="0.25">
      <c r="B10" s="208" t="s">
        <v>156</v>
      </c>
      <c r="C10" s="209" t="s">
        <v>44</v>
      </c>
      <c r="D10" s="209"/>
      <c r="E10" s="209"/>
      <c r="F10" s="210"/>
      <c r="G10" s="149" t="s">
        <v>445</v>
      </c>
      <c r="H10" s="150"/>
      <c r="I10" s="151"/>
      <c r="J10" s="151"/>
      <c r="K10" s="151">
        <v>0</v>
      </c>
      <c r="L10" s="151">
        <v>0</v>
      </c>
      <c r="M10" s="151">
        <v>0</v>
      </c>
      <c r="N10" s="151">
        <v>0</v>
      </c>
      <c r="O10" s="151">
        <v>0</v>
      </c>
      <c r="P10" s="151">
        <v>0</v>
      </c>
      <c r="Q10" s="151">
        <v>0</v>
      </c>
      <c r="R10" s="151">
        <v>0</v>
      </c>
      <c r="S10" s="152">
        <v>0</v>
      </c>
    </row>
    <row r="11" spans="1:19" x14ac:dyDescent="0.25">
      <c r="B11" s="211"/>
      <c r="C11" s="212" t="s">
        <v>442</v>
      </c>
      <c r="D11" s="212"/>
      <c r="E11" s="212"/>
      <c r="F11" s="213"/>
      <c r="G11" s="154"/>
      <c r="H11" s="155"/>
      <c r="I11" s="156"/>
      <c r="J11" s="156"/>
      <c r="K11" s="156"/>
      <c r="L11" s="156"/>
      <c r="M11" s="156"/>
      <c r="N11" s="156"/>
      <c r="O11" s="156"/>
      <c r="P11" s="156"/>
      <c r="Q11" s="156"/>
      <c r="R11" s="156"/>
      <c r="S11" s="157"/>
    </row>
    <row r="12" spans="1:19" x14ac:dyDescent="0.25">
      <c r="B12" s="214" t="s">
        <v>157</v>
      </c>
      <c r="C12" s="215" t="s">
        <v>47</v>
      </c>
      <c r="D12" s="215"/>
      <c r="E12" s="215"/>
      <c r="F12" s="216"/>
      <c r="G12" s="149" t="s">
        <v>445</v>
      </c>
      <c r="H12" s="150"/>
      <c r="I12" s="151"/>
      <c r="J12" s="151"/>
      <c r="K12" s="151">
        <v>0</v>
      </c>
      <c r="L12" s="151">
        <v>0</v>
      </c>
      <c r="M12" s="151">
        <v>0</v>
      </c>
      <c r="N12" s="151">
        <v>0</v>
      </c>
      <c r="O12" s="151">
        <v>0</v>
      </c>
      <c r="P12" s="151">
        <v>0</v>
      </c>
      <c r="Q12" s="151">
        <v>0</v>
      </c>
      <c r="R12" s="151">
        <v>0</v>
      </c>
      <c r="S12" s="152">
        <v>0</v>
      </c>
    </row>
    <row r="13" spans="1:19" x14ac:dyDescent="0.25">
      <c r="B13" s="217"/>
      <c r="C13" s="218" t="s">
        <v>442</v>
      </c>
      <c r="D13" s="218"/>
      <c r="E13" s="218"/>
      <c r="F13" s="219"/>
      <c r="G13" s="154"/>
      <c r="H13" s="155"/>
      <c r="I13" s="155"/>
      <c r="J13" s="155"/>
      <c r="K13" s="155"/>
      <c r="L13" s="155"/>
      <c r="M13" s="155"/>
      <c r="N13" s="155"/>
      <c r="O13" s="155"/>
      <c r="P13" s="156"/>
      <c r="Q13" s="156"/>
      <c r="R13" s="156"/>
      <c r="S13" s="157"/>
    </row>
    <row r="14" spans="1:19" x14ac:dyDescent="0.25">
      <c r="B14" s="214" t="s">
        <v>160</v>
      </c>
      <c r="C14" s="215" t="s">
        <v>52</v>
      </c>
      <c r="D14" s="215"/>
      <c r="E14" s="215"/>
      <c r="F14" s="216"/>
      <c r="G14" s="149" t="s">
        <v>445</v>
      </c>
      <c r="H14" s="150"/>
      <c r="I14" s="151"/>
      <c r="J14" s="151"/>
      <c r="K14" s="151">
        <v>0</v>
      </c>
      <c r="L14" s="151">
        <v>0</v>
      </c>
      <c r="M14" s="151">
        <v>0</v>
      </c>
      <c r="N14" s="151">
        <v>0</v>
      </c>
      <c r="O14" s="151">
        <v>0</v>
      </c>
      <c r="P14" s="151">
        <v>0</v>
      </c>
      <c r="Q14" s="151">
        <v>0</v>
      </c>
      <c r="R14" s="151">
        <v>0</v>
      </c>
      <c r="S14" s="152">
        <v>0</v>
      </c>
    </row>
    <row r="15" spans="1:19" x14ac:dyDescent="0.25">
      <c r="B15" s="217"/>
      <c r="C15" s="218" t="s">
        <v>442</v>
      </c>
      <c r="D15" s="218"/>
      <c r="E15" s="218"/>
      <c r="F15" s="219"/>
      <c r="G15" s="154"/>
      <c r="H15" s="155"/>
      <c r="I15" s="156"/>
      <c r="J15" s="156"/>
      <c r="K15" s="156"/>
      <c r="L15" s="156"/>
      <c r="M15" s="156"/>
      <c r="N15" s="156"/>
      <c r="O15" s="156"/>
      <c r="P15" s="156"/>
      <c r="Q15" s="156"/>
      <c r="R15" s="156"/>
      <c r="S15" s="157"/>
    </row>
    <row r="16" spans="1:19" x14ac:dyDescent="0.25">
      <c r="B16" s="214" t="s">
        <v>163</v>
      </c>
      <c r="C16" s="215" t="s">
        <v>55</v>
      </c>
      <c r="D16" s="215"/>
      <c r="E16" s="215"/>
      <c r="F16" s="216"/>
      <c r="G16" s="149" t="s">
        <v>445</v>
      </c>
      <c r="H16" s="150"/>
      <c r="I16" s="151"/>
      <c r="J16" s="151"/>
      <c r="K16" s="151">
        <v>0</v>
      </c>
      <c r="L16" s="151">
        <v>0</v>
      </c>
      <c r="M16" s="151">
        <v>0</v>
      </c>
      <c r="N16" s="151">
        <v>0</v>
      </c>
      <c r="O16" s="151">
        <v>0</v>
      </c>
      <c r="P16" s="151">
        <v>0</v>
      </c>
      <c r="Q16" s="151">
        <v>0</v>
      </c>
      <c r="R16" s="151">
        <v>0</v>
      </c>
      <c r="S16" s="152">
        <v>0</v>
      </c>
    </row>
    <row r="17" spans="2:19" x14ac:dyDescent="0.25">
      <c r="B17" s="217"/>
      <c r="C17" s="218" t="s">
        <v>442</v>
      </c>
      <c r="D17" s="218"/>
      <c r="E17" s="218"/>
      <c r="F17" s="219"/>
      <c r="G17" s="154"/>
      <c r="H17" s="155"/>
      <c r="I17" s="156"/>
      <c r="J17" s="156"/>
      <c r="K17" s="156"/>
      <c r="L17" s="156"/>
      <c r="M17" s="156"/>
      <c r="N17" s="156"/>
      <c r="O17" s="156"/>
      <c r="P17" s="156"/>
      <c r="Q17" s="156"/>
      <c r="R17" s="156"/>
      <c r="S17" s="157"/>
    </row>
    <row r="18" spans="2:19" x14ac:dyDescent="0.25">
      <c r="B18" s="214" t="s">
        <v>168</v>
      </c>
      <c r="C18" s="215" t="s">
        <v>61</v>
      </c>
      <c r="D18" s="215"/>
      <c r="E18" s="215"/>
      <c r="F18" s="216"/>
      <c r="G18" s="149" t="s">
        <v>445</v>
      </c>
      <c r="H18" s="150"/>
      <c r="I18" s="151"/>
      <c r="J18" s="151"/>
      <c r="K18" s="151">
        <v>0</v>
      </c>
      <c r="L18" s="151">
        <v>0</v>
      </c>
      <c r="M18" s="151">
        <v>0</v>
      </c>
      <c r="N18" s="151">
        <v>0</v>
      </c>
      <c r="O18" s="151">
        <v>0</v>
      </c>
      <c r="P18" s="151">
        <v>0</v>
      </c>
      <c r="Q18" s="151">
        <v>0</v>
      </c>
      <c r="R18" s="151">
        <v>0</v>
      </c>
      <c r="S18" s="152">
        <v>0</v>
      </c>
    </row>
    <row r="19" spans="2:19" x14ac:dyDescent="0.25">
      <c r="B19" s="217"/>
      <c r="C19" s="218" t="s">
        <v>442</v>
      </c>
      <c r="D19" s="218"/>
      <c r="E19" s="218"/>
      <c r="F19" s="219"/>
      <c r="G19" s="154"/>
      <c r="H19" s="155"/>
      <c r="I19" s="156"/>
      <c r="J19" s="156"/>
      <c r="K19" s="156"/>
      <c r="L19" s="156"/>
      <c r="M19" s="156"/>
      <c r="N19" s="156"/>
      <c r="O19" s="156"/>
      <c r="P19" s="156"/>
      <c r="Q19" s="156"/>
      <c r="R19" s="156"/>
      <c r="S19" s="157"/>
    </row>
    <row r="20" spans="2:19" x14ac:dyDescent="0.25">
      <c r="B20" s="214" t="s">
        <v>179</v>
      </c>
      <c r="C20" s="215" t="s">
        <v>69</v>
      </c>
      <c r="D20" s="215"/>
      <c r="E20" s="215"/>
      <c r="F20" s="216"/>
      <c r="G20" s="149" t="s">
        <v>445</v>
      </c>
      <c r="H20" s="150"/>
      <c r="I20" s="151"/>
      <c r="J20" s="151"/>
      <c r="K20" s="151">
        <v>0</v>
      </c>
      <c r="L20" s="151">
        <v>0</v>
      </c>
      <c r="M20" s="151">
        <v>0</v>
      </c>
      <c r="N20" s="151">
        <v>0</v>
      </c>
      <c r="O20" s="151">
        <v>0</v>
      </c>
      <c r="P20" s="151">
        <v>0</v>
      </c>
      <c r="Q20" s="151">
        <v>0</v>
      </c>
      <c r="R20" s="151">
        <v>0</v>
      </c>
      <c r="S20" s="152">
        <v>0</v>
      </c>
    </row>
    <row r="21" spans="2:19" x14ac:dyDescent="0.25">
      <c r="B21" s="217"/>
      <c r="C21" s="218" t="s">
        <v>442</v>
      </c>
      <c r="D21" s="218"/>
      <c r="E21" s="218"/>
      <c r="F21" s="219"/>
      <c r="G21" s="154"/>
      <c r="H21" s="155"/>
      <c r="I21" s="156"/>
      <c r="J21" s="156"/>
      <c r="K21" s="156"/>
      <c r="L21" s="156"/>
      <c r="M21" s="156"/>
      <c r="N21" s="156"/>
      <c r="O21" s="156"/>
      <c r="P21" s="156"/>
      <c r="Q21" s="156"/>
      <c r="R21" s="156"/>
      <c r="S21" s="157"/>
    </row>
    <row r="22" spans="2:19" x14ac:dyDescent="0.25">
      <c r="B22" s="138" t="s">
        <v>180</v>
      </c>
      <c r="C22" s="139" t="s">
        <v>70</v>
      </c>
      <c r="D22" s="139"/>
      <c r="E22" s="139"/>
      <c r="F22" s="148"/>
      <c r="G22" s="149" t="s">
        <v>445</v>
      </c>
      <c r="H22" s="150"/>
      <c r="I22" s="151"/>
      <c r="J22" s="151"/>
      <c r="K22" s="151">
        <v>0</v>
      </c>
      <c r="L22" s="151">
        <v>0</v>
      </c>
      <c r="M22" s="151">
        <v>0</v>
      </c>
      <c r="N22" s="151">
        <v>0</v>
      </c>
      <c r="O22" s="151">
        <v>0</v>
      </c>
      <c r="P22" s="151">
        <v>0</v>
      </c>
      <c r="Q22" s="151">
        <v>0</v>
      </c>
      <c r="R22" s="151">
        <v>0</v>
      </c>
      <c r="S22" s="152">
        <v>0</v>
      </c>
    </row>
    <row r="23" spans="2:19" x14ac:dyDescent="0.25">
      <c r="B23" s="140"/>
      <c r="C23" s="141" t="s">
        <v>442</v>
      </c>
      <c r="D23" s="141"/>
      <c r="E23" s="141"/>
      <c r="F23" s="153"/>
      <c r="G23" s="154"/>
      <c r="H23" s="155"/>
      <c r="I23" s="156"/>
      <c r="J23" s="156"/>
      <c r="K23" s="156"/>
      <c r="L23" s="156"/>
      <c r="M23" s="156"/>
      <c r="N23" s="156"/>
      <c r="O23" s="156"/>
      <c r="P23" s="156"/>
      <c r="Q23" s="156"/>
      <c r="R23" s="156"/>
      <c r="S23" s="157"/>
    </row>
    <row r="24" spans="2:19" x14ac:dyDescent="0.25">
      <c r="B24" s="138" t="s">
        <v>182</v>
      </c>
      <c r="C24" s="139" t="s">
        <v>72</v>
      </c>
      <c r="D24" s="139"/>
      <c r="E24" s="139"/>
      <c r="F24" s="148"/>
      <c r="G24" s="149" t="s">
        <v>445</v>
      </c>
      <c r="H24" s="150"/>
      <c r="I24" s="151"/>
      <c r="J24" s="151"/>
      <c r="K24" s="151">
        <v>0</v>
      </c>
      <c r="L24" s="151">
        <v>0</v>
      </c>
      <c r="M24" s="151">
        <v>0</v>
      </c>
      <c r="N24" s="151">
        <v>0</v>
      </c>
      <c r="O24" s="151">
        <v>0</v>
      </c>
      <c r="P24" s="151">
        <v>0</v>
      </c>
      <c r="Q24" s="151">
        <v>0</v>
      </c>
      <c r="R24" s="151">
        <v>0</v>
      </c>
      <c r="S24" s="152">
        <v>0</v>
      </c>
    </row>
    <row r="25" spans="2:19" x14ac:dyDescent="0.25">
      <c r="B25" s="140"/>
      <c r="C25" s="141" t="s">
        <v>442</v>
      </c>
      <c r="D25" s="141"/>
      <c r="E25" s="141"/>
      <c r="F25" s="153"/>
      <c r="G25" s="154"/>
      <c r="H25" s="155"/>
      <c r="I25" s="156"/>
      <c r="J25" s="156"/>
      <c r="K25" s="156"/>
      <c r="L25" s="156"/>
      <c r="M25" s="156"/>
      <c r="N25" s="156"/>
      <c r="O25" s="156"/>
      <c r="P25" s="156"/>
      <c r="Q25" s="156"/>
      <c r="R25" s="156"/>
      <c r="S25" s="157"/>
    </row>
    <row r="26" spans="2:19" x14ac:dyDescent="0.25">
      <c r="B26" s="138" t="s">
        <v>192</v>
      </c>
      <c r="C26" s="139" t="s">
        <v>76</v>
      </c>
      <c r="D26" s="139"/>
      <c r="E26" s="139"/>
      <c r="F26" s="148"/>
      <c r="G26" s="149" t="s">
        <v>445</v>
      </c>
      <c r="H26" s="150"/>
      <c r="I26" s="151"/>
      <c r="J26" s="151"/>
      <c r="K26" s="151">
        <v>0</v>
      </c>
      <c r="L26" s="151">
        <v>0</v>
      </c>
      <c r="M26" s="151">
        <v>0</v>
      </c>
      <c r="N26" s="151">
        <v>0</v>
      </c>
      <c r="O26" s="151">
        <v>0</v>
      </c>
      <c r="P26" s="151">
        <v>0</v>
      </c>
      <c r="Q26" s="151">
        <v>0</v>
      </c>
      <c r="R26" s="151">
        <v>0</v>
      </c>
      <c r="S26" s="152">
        <v>0</v>
      </c>
    </row>
    <row r="27" spans="2:19" x14ac:dyDescent="0.25">
      <c r="B27" s="140"/>
      <c r="C27" s="141" t="s">
        <v>442</v>
      </c>
      <c r="D27" s="141"/>
      <c r="E27" s="141"/>
      <c r="F27" s="153"/>
      <c r="G27" s="154"/>
      <c r="H27" s="155"/>
      <c r="I27" s="156"/>
      <c r="J27" s="156"/>
      <c r="K27" s="156"/>
      <c r="L27" s="156"/>
      <c r="M27" s="156"/>
      <c r="N27" s="156"/>
      <c r="O27" s="156"/>
      <c r="P27" s="156"/>
      <c r="Q27" s="156"/>
      <c r="R27" s="156"/>
      <c r="S27" s="157"/>
    </row>
    <row r="28" spans="2:19" x14ac:dyDescent="0.25">
      <c r="B28" s="138" t="s">
        <v>202</v>
      </c>
      <c r="C28" s="139" t="s">
        <v>86</v>
      </c>
      <c r="D28" s="139"/>
      <c r="E28" s="139"/>
      <c r="F28" s="148"/>
      <c r="G28" s="149" t="s">
        <v>445</v>
      </c>
      <c r="H28" s="150"/>
      <c r="I28" s="151"/>
      <c r="J28" s="151"/>
      <c r="K28" s="151">
        <v>0</v>
      </c>
      <c r="L28" s="151">
        <v>0</v>
      </c>
      <c r="M28" s="151">
        <v>0</v>
      </c>
      <c r="N28" s="151">
        <v>0</v>
      </c>
      <c r="O28" s="151">
        <v>0</v>
      </c>
      <c r="P28" s="151">
        <v>0</v>
      </c>
      <c r="Q28" s="151">
        <v>0</v>
      </c>
      <c r="R28" s="151">
        <v>0</v>
      </c>
      <c r="S28" s="152">
        <v>0</v>
      </c>
    </row>
    <row r="29" spans="2:19" x14ac:dyDescent="0.25">
      <c r="B29" s="140"/>
      <c r="C29" s="141" t="s">
        <v>442</v>
      </c>
      <c r="D29" s="141"/>
      <c r="E29" s="141"/>
      <c r="F29" s="153"/>
      <c r="G29" s="154"/>
      <c r="H29" s="155"/>
      <c r="I29" s="156"/>
      <c r="J29" s="156"/>
      <c r="K29" s="156"/>
      <c r="L29" s="156"/>
      <c r="M29" s="156"/>
      <c r="N29" s="156"/>
      <c r="O29" s="156"/>
      <c r="P29" s="156"/>
      <c r="Q29" s="156"/>
      <c r="R29" s="156"/>
      <c r="S29" s="157"/>
    </row>
    <row r="30" spans="2:19" x14ac:dyDescent="0.25">
      <c r="B30" s="214" t="s">
        <v>223</v>
      </c>
      <c r="C30" s="215" t="s">
        <v>99</v>
      </c>
      <c r="D30" s="215"/>
      <c r="E30" s="215"/>
      <c r="F30" s="216"/>
      <c r="G30" s="149" t="s">
        <v>445</v>
      </c>
      <c r="H30" s="150"/>
      <c r="I30" s="151"/>
      <c r="J30" s="151"/>
      <c r="K30" s="151">
        <v>0</v>
      </c>
      <c r="L30" s="151">
        <v>0</v>
      </c>
      <c r="M30" s="151">
        <v>0</v>
      </c>
      <c r="N30" s="151">
        <v>0</v>
      </c>
      <c r="O30" s="151">
        <v>0</v>
      </c>
      <c r="P30" s="151">
        <v>0</v>
      </c>
      <c r="Q30" s="151">
        <v>0</v>
      </c>
      <c r="R30" s="151">
        <v>0</v>
      </c>
      <c r="S30" s="152">
        <v>0</v>
      </c>
    </row>
    <row r="31" spans="2:19" x14ac:dyDescent="0.25">
      <c r="B31" s="217"/>
      <c r="C31" s="218" t="s">
        <v>442</v>
      </c>
      <c r="D31" s="218"/>
      <c r="E31" s="218"/>
      <c r="F31" s="219"/>
      <c r="G31" s="154"/>
      <c r="H31" s="155"/>
      <c r="I31" s="156"/>
      <c r="J31" s="156"/>
      <c r="K31" s="156"/>
      <c r="L31" s="156"/>
      <c r="M31" s="156"/>
      <c r="N31" s="156"/>
      <c r="O31" s="156"/>
      <c r="P31" s="156"/>
      <c r="Q31" s="156"/>
      <c r="R31" s="156"/>
      <c r="S31" s="157"/>
    </row>
    <row r="32" spans="2:19" x14ac:dyDescent="0.25">
      <c r="B32" s="138" t="s">
        <v>224</v>
      </c>
      <c r="C32" s="139" t="s">
        <v>100</v>
      </c>
      <c r="D32" s="139"/>
      <c r="E32" s="139"/>
      <c r="F32" s="148"/>
      <c r="G32" s="149" t="s">
        <v>445</v>
      </c>
      <c r="H32" s="150"/>
      <c r="I32" s="151"/>
      <c r="J32" s="151"/>
      <c r="K32" s="151">
        <v>0</v>
      </c>
      <c r="L32" s="151">
        <v>0</v>
      </c>
      <c r="M32" s="151">
        <v>0</v>
      </c>
      <c r="N32" s="151">
        <v>0</v>
      </c>
      <c r="O32" s="151">
        <v>0</v>
      </c>
      <c r="P32" s="151">
        <v>0</v>
      </c>
      <c r="Q32" s="151">
        <v>0</v>
      </c>
      <c r="R32" s="151">
        <v>0</v>
      </c>
      <c r="S32" s="152">
        <v>0</v>
      </c>
    </row>
    <row r="33" spans="2:19" x14ac:dyDescent="0.25">
      <c r="B33" s="140"/>
      <c r="C33" s="141" t="s">
        <v>442</v>
      </c>
      <c r="D33" s="141"/>
      <c r="E33" s="141"/>
      <c r="F33" s="153"/>
      <c r="G33" s="154"/>
      <c r="H33" s="155"/>
      <c r="I33" s="156"/>
      <c r="J33" s="156"/>
      <c r="K33" s="156"/>
      <c r="L33" s="156"/>
      <c r="M33" s="156"/>
      <c r="N33" s="156"/>
      <c r="O33" s="156"/>
      <c r="P33" s="156"/>
      <c r="Q33" s="156"/>
      <c r="R33" s="156"/>
      <c r="S33" s="157"/>
    </row>
    <row r="34" spans="2:19" x14ac:dyDescent="0.25">
      <c r="B34" s="138" t="s">
        <v>233</v>
      </c>
      <c r="C34" s="139" t="s">
        <v>105</v>
      </c>
      <c r="D34" s="139"/>
      <c r="E34" s="139"/>
      <c r="F34" s="148"/>
      <c r="G34" s="149" t="s">
        <v>445</v>
      </c>
      <c r="H34" s="150"/>
      <c r="I34" s="151"/>
      <c r="J34" s="151"/>
      <c r="K34" s="151">
        <v>0</v>
      </c>
      <c r="L34" s="151">
        <v>0</v>
      </c>
      <c r="M34" s="151">
        <v>0</v>
      </c>
      <c r="N34" s="151">
        <v>0</v>
      </c>
      <c r="O34" s="151">
        <v>0</v>
      </c>
      <c r="P34" s="151">
        <v>0</v>
      </c>
      <c r="Q34" s="151">
        <v>0</v>
      </c>
      <c r="R34" s="151">
        <v>0</v>
      </c>
      <c r="S34" s="152">
        <v>0</v>
      </c>
    </row>
    <row r="35" spans="2:19" x14ac:dyDescent="0.25">
      <c r="B35" s="140"/>
      <c r="C35" s="141" t="s">
        <v>442</v>
      </c>
      <c r="D35" s="141"/>
      <c r="E35" s="141"/>
      <c r="F35" s="153"/>
      <c r="G35" s="154"/>
      <c r="H35" s="155"/>
      <c r="I35" s="156"/>
      <c r="J35" s="156"/>
      <c r="K35" s="156"/>
      <c r="L35" s="156"/>
      <c r="M35" s="156"/>
      <c r="N35" s="156"/>
      <c r="O35" s="156"/>
      <c r="P35" s="156"/>
      <c r="Q35" s="156"/>
      <c r="R35" s="156"/>
      <c r="S35" s="157"/>
    </row>
    <row r="36" spans="2:19" x14ac:dyDescent="0.25">
      <c r="B36" s="214" t="s">
        <v>236</v>
      </c>
      <c r="C36" s="215" t="s">
        <v>108</v>
      </c>
      <c r="D36" s="215"/>
      <c r="E36" s="215"/>
      <c r="F36" s="216"/>
      <c r="G36" s="149" t="s">
        <v>445</v>
      </c>
      <c r="H36" s="150"/>
      <c r="I36" s="151"/>
      <c r="J36" s="151"/>
      <c r="K36" s="151">
        <v>0</v>
      </c>
      <c r="L36" s="151">
        <v>0</v>
      </c>
      <c r="M36" s="151">
        <v>0</v>
      </c>
      <c r="N36" s="151">
        <v>0</v>
      </c>
      <c r="O36" s="151">
        <v>0</v>
      </c>
      <c r="P36" s="151">
        <v>0</v>
      </c>
      <c r="Q36" s="151">
        <v>0</v>
      </c>
      <c r="R36" s="151">
        <v>0</v>
      </c>
      <c r="S36" s="152">
        <v>0</v>
      </c>
    </row>
    <row r="37" spans="2:19" x14ac:dyDescent="0.25">
      <c r="B37" s="217"/>
      <c r="C37" s="218" t="s">
        <v>442</v>
      </c>
      <c r="D37" s="218"/>
      <c r="E37" s="218"/>
      <c r="F37" s="219"/>
      <c r="G37" s="154"/>
      <c r="H37" s="155"/>
      <c r="I37" s="156"/>
      <c r="J37" s="156"/>
      <c r="K37" s="156"/>
      <c r="L37" s="156"/>
      <c r="M37" s="156"/>
      <c r="N37" s="156"/>
      <c r="O37" s="156"/>
      <c r="P37" s="156"/>
      <c r="Q37" s="156"/>
      <c r="R37" s="156"/>
      <c r="S37" s="157"/>
    </row>
    <row r="38" spans="2:19" x14ac:dyDescent="0.25">
      <c r="B38" s="214" t="s">
        <v>239</v>
      </c>
      <c r="C38" s="215" t="s">
        <v>111</v>
      </c>
      <c r="D38" s="215"/>
      <c r="E38" s="215"/>
      <c r="F38" s="216"/>
      <c r="G38" s="149" t="s">
        <v>445</v>
      </c>
      <c r="H38" s="150"/>
      <c r="I38" s="151"/>
      <c r="J38" s="151"/>
      <c r="K38" s="151">
        <v>0</v>
      </c>
      <c r="L38" s="151">
        <v>0</v>
      </c>
      <c r="M38" s="151">
        <v>0</v>
      </c>
      <c r="N38" s="151">
        <v>0</v>
      </c>
      <c r="O38" s="151">
        <v>0</v>
      </c>
      <c r="P38" s="151">
        <v>0</v>
      </c>
      <c r="Q38" s="151">
        <v>0</v>
      </c>
      <c r="R38" s="151">
        <v>0</v>
      </c>
      <c r="S38" s="152">
        <v>0</v>
      </c>
    </row>
    <row r="39" spans="2:19" x14ac:dyDescent="0.25">
      <c r="B39" s="217"/>
      <c r="C39" s="218" t="s">
        <v>442</v>
      </c>
      <c r="D39" s="218"/>
      <c r="E39" s="218"/>
      <c r="F39" s="219"/>
      <c r="G39" s="154"/>
      <c r="H39" s="155"/>
      <c r="I39" s="156"/>
      <c r="J39" s="156"/>
      <c r="K39" s="156"/>
      <c r="L39" s="156"/>
      <c r="M39" s="156"/>
      <c r="N39" s="156"/>
      <c r="O39" s="156"/>
      <c r="P39" s="156"/>
      <c r="Q39" s="156"/>
      <c r="R39" s="156"/>
      <c r="S39" s="157"/>
    </row>
    <row r="40" spans="2:19" x14ac:dyDescent="0.25">
      <c r="B40" s="138" t="s">
        <v>240</v>
      </c>
      <c r="C40" s="139" t="s">
        <v>112</v>
      </c>
      <c r="D40" s="139"/>
      <c r="E40" s="139"/>
      <c r="F40" s="148"/>
      <c r="G40" s="149" t="s">
        <v>445</v>
      </c>
      <c r="H40" s="150"/>
      <c r="I40" s="151"/>
      <c r="J40" s="151"/>
      <c r="K40" s="151">
        <v>0</v>
      </c>
      <c r="L40" s="151">
        <v>0</v>
      </c>
      <c r="M40" s="151">
        <v>0</v>
      </c>
      <c r="N40" s="151">
        <v>0</v>
      </c>
      <c r="O40" s="151">
        <v>0</v>
      </c>
      <c r="P40" s="151">
        <v>0</v>
      </c>
      <c r="Q40" s="151">
        <v>0</v>
      </c>
      <c r="R40" s="151">
        <v>0</v>
      </c>
      <c r="S40" s="152">
        <v>0</v>
      </c>
    </row>
    <row r="41" spans="2:19" x14ac:dyDescent="0.25">
      <c r="B41" s="140"/>
      <c r="C41" s="141" t="s">
        <v>442</v>
      </c>
      <c r="D41" s="141"/>
      <c r="E41" s="141"/>
      <c r="F41" s="153"/>
      <c r="G41" s="154"/>
      <c r="H41" s="155"/>
      <c r="I41" s="156"/>
      <c r="J41" s="156"/>
      <c r="K41" s="156"/>
      <c r="L41" s="156"/>
      <c r="M41" s="156"/>
      <c r="N41" s="156"/>
      <c r="O41" s="156"/>
      <c r="P41" s="156"/>
      <c r="Q41" s="156"/>
      <c r="R41" s="156"/>
      <c r="S41" s="157"/>
    </row>
    <row r="42" spans="2:19" x14ac:dyDescent="0.25">
      <c r="B42" s="138" t="s">
        <v>280</v>
      </c>
      <c r="C42" s="139" t="s">
        <v>131</v>
      </c>
      <c r="D42" s="139"/>
      <c r="E42" s="139"/>
      <c r="F42" s="148"/>
      <c r="G42" s="149" t="s">
        <v>445</v>
      </c>
      <c r="H42" s="150"/>
      <c r="I42" s="151"/>
      <c r="J42" s="151"/>
      <c r="K42" s="151">
        <v>0</v>
      </c>
      <c r="L42" s="151">
        <v>0</v>
      </c>
      <c r="M42" s="151">
        <v>0</v>
      </c>
      <c r="N42" s="151">
        <v>0</v>
      </c>
      <c r="O42" s="151">
        <v>0</v>
      </c>
      <c r="P42" s="151">
        <v>0</v>
      </c>
      <c r="Q42" s="151">
        <v>0</v>
      </c>
      <c r="R42" s="151">
        <v>0</v>
      </c>
      <c r="S42" s="152">
        <v>0</v>
      </c>
    </row>
    <row r="43" spans="2:19" x14ac:dyDescent="0.25">
      <c r="B43" s="140"/>
      <c r="C43" s="141" t="s">
        <v>442</v>
      </c>
      <c r="D43" s="141"/>
      <c r="E43" s="141"/>
      <c r="F43" s="153"/>
      <c r="G43" s="154"/>
      <c r="H43" s="155"/>
      <c r="I43" s="156"/>
      <c r="J43" s="156"/>
      <c r="K43" s="156"/>
      <c r="L43" s="156"/>
      <c r="M43" s="156"/>
      <c r="N43" s="156"/>
      <c r="O43" s="156"/>
      <c r="P43" s="156"/>
      <c r="Q43" s="156"/>
      <c r="R43" s="156"/>
      <c r="S43" s="157"/>
    </row>
    <row r="44" spans="2:19" x14ac:dyDescent="0.25">
      <c r="B44" s="138" t="s">
        <v>293</v>
      </c>
      <c r="C44" s="139" t="s">
        <v>135</v>
      </c>
      <c r="D44" s="139"/>
      <c r="E44" s="139"/>
      <c r="F44" s="148"/>
      <c r="G44" s="149" t="s">
        <v>445</v>
      </c>
      <c r="H44" s="150"/>
      <c r="I44" s="151"/>
      <c r="J44" s="151"/>
      <c r="K44" s="151">
        <v>0</v>
      </c>
      <c r="L44" s="151">
        <v>0</v>
      </c>
      <c r="M44" s="151">
        <v>0</v>
      </c>
      <c r="N44" s="151">
        <v>0</v>
      </c>
      <c r="O44" s="151">
        <v>0</v>
      </c>
      <c r="P44" s="151">
        <v>0</v>
      </c>
      <c r="Q44" s="151">
        <v>0</v>
      </c>
      <c r="R44" s="151">
        <v>0</v>
      </c>
      <c r="S44" s="152">
        <v>0</v>
      </c>
    </row>
    <row r="45" spans="2:19" x14ac:dyDescent="0.25">
      <c r="B45" s="140"/>
      <c r="C45" s="141" t="s">
        <v>442</v>
      </c>
      <c r="D45" s="141"/>
      <c r="E45" s="141"/>
      <c r="F45" s="153"/>
      <c r="G45" s="154"/>
      <c r="H45" s="155"/>
      <c r="I45" s="156"/>
      <c r="J45" s="156"/>
      <c r="K45" s="156"/>
      <c r="L45" s="156"/>
      <c r="M45" s="156"/>
      <c r="N45" s="156"/>
      <c r="O45" s="156"/>
      <c r="P45" s="156"/>
      <c r="Q45" s="156"/>
      <c r="R45" s="156"/>
      <c r="S45" s="157"/>
    </row>
    <row r="46" spans="2:19" x14ac:dyDescent="0.25">
      <c r="B46" s="138" t="s">
        <v>295</v>
      </c>
      <c r="C46" s="139" t="s">
        <v>137</v>
      </c>
      <c r="D46" s="139"/>
      <c r="E46" s="139"/>
      <c r="F46" s="148"/>
      <c r="G46" s="149" t="s">
        <v>445</v>
      </c>
      <c r="H46" s="150"/>
      <c r="I46" s="151"/>
      <c r="J46" s="151"/>
      <c r="K46" s="151">
        <v>0</v>
      </c>
      <c r="L46" s="151">
        <v>0</v>
      </c>
      <c r="M46" s="151">
        <v>0</v>
      </c>
      <c r="N46" s="151">
        <v>0</v>
      </c>
      <c r="O46" s="151">
        <v>0</v>
      </c>
      <c r="P46" s="151">
        <v>0</v>
      </c>
      <c r="Q46" s="151">
        <v>0</v>
      </c>
      <c r="R46" s="151">
        <v>0</v>
      </c>
      <c r="S46" s="152">
        <v>0</v>
      </c>
    </row>
    <row r="47" spans="2:19" x14ac:dyDescent="0.25">
      <c r="B47" s="140"/>
      <c r="C47" s="141" t="s">
        <v>442</v>
      </c>
      <c r="D47" s="141"/>
      <c r="E47" s="141"/>
      <c r="F47" s="153"/>
      <c r="G47" s="154"/>
      <c r="H47" s="155"/>
      <c r="I47" s="156"/>
      <c r="J47" s="156"/>
      <c r="K47" s="156"/>
      <c r="L47" s="156"/>
      <c r="M47" s="156"/>
      <c r="N47" s="156"/>
      <c r="O47" s="156"/>
      <c r="P47" s="156"/>
      <c r="Q47" s="156"/>
      <c r="R47" s="156"/>
      <c r="S47" s="157"/>
    </row>
    <row r="48" spans="2:19" x14ac:dyDescent="0.25">
      <c r="B48" s="138" t="s">
        <v>302</v>
      </c>
      <c r="C48" s="139" t="s">
        <v>142</v>
      </c>
      <c r="D48" s="139"/>
      <c r="E48" s="139"/>
      <c r="F48" s="148"/>
      <c r="G48" s="149" t="s">
        <v>445</v>
      </c>
      <c r="H48" s="150"/>
      <c r="I48" s="151"/>
      <c r="J48" s="151"/>
      <c r="K48" s="151">
        <v>0</v>
      </c>
      <c r="L48" s="151">
        <v>0</v>
      </c>
      <c r="M48" s="151">
        <v>0</v>
      </c>
      <c r="N48" s="151">
        <v>0</v>
      </c>
      <c r="O48" s="151">
        <v>0</v>
      </c>
      <c r="P48" s="151">
        <v>0</v>
      </c>
      <c r="Q48" s="151">
        <v>0</v>
      </c>
      <c r="R48" s="151">
        <v>0</v>
      </c>
      <c r="S48" s="152">
        <v>0</v>
      </c>
    </row>
    <row r="49" spans="2:19" x14ac:dyDescent="0.25">
      <c r="B49" s="140"/>
      <c r="C49" s="141" t="s">
        <v>442</v>
      </c>
      <c r="D49" s="141"/>
      <c r="E49" s="141"/>
      <c r="F49" s="153"/>
      <c r="G49" s="154"/>
      <c r="H49" s="155"/>
      <c r="I49" s="156"/>
      <c r="J49" s="156"/>
      <c r="K49" s="156"/>
      <c r="L49" s="156"/>
      <c r="M49" s="156"/>
      <c r="N49" s="156"/>
      <c r="O49" s="156"/>
      <c r="P49" s="156"/>
      <c r="Q49" s="156"/>
      <c r="R49" s="156"/>
      <c r="S49" s="157"/>
    </row>
    <row r="50" spans="2:19" x14ac:dyDescent="0.25">
      <c r="B50" s="214" t="s">
        <v>310</v>
      </c>
      <c r="C50" s="215" t="s">
        <v>147</v>
      </c>
      <c r="D50" s="215"/>
      <c r="E50" s="215"/>
      <c r="F50" s="216"/>
      <c r="G50" s="149" t="s">
        <v>445</v>
      </c>
      <c r="H50" s="150"/>
      <c r="I50" s="151"/>
      <c r="J50" s="151"/>
      <c r="K50" s="151">
        <v>0</v>
      </c>
      <c r="L50" s="151">
        <v>0</v>
      </c>
      <c r="M50" s="151">
        <v>0</v>
      </c>
      <c r="N50" s="151">
        <v>0</v>
      </c>
      <c r="O50" s="151">
        <v>0</v>
      </c>
      <c r="P50" s="151">
        <v>0</v>
      </c>
      <c r="Q50" s="151">
        <v>0</v>
      </c>
      <c r="R50" s="151">
        <v>0</v>
      </c>
      <c r="S50" s="152">
        <v>0</v>
      </c>
    </row>
    <row r="51" spans="2:19" x14ac:dyDescent="0.25">
      <c r="B51" s="217"/>
      <c r="C51" s="218" t="s">
        <v>442</v>
      </c>
      <c r="D51" s="218"/>
      <c r="E51" s="218"/>
      <c r="F51" s="219"/>
      <c r="G51" s="154"/>
      <c r="H51" s="155"/>
      <c r="I51" s="156"/>
      <c r="J51" s="156"/>
      <c r="K51" s="156"/>
      <c r="L51" s="156"/>
      <c r="M51" s="156"/>
      <c r="N51" s="156"/>
      <c r="O51" s="156"/>
      <c r="P51" s="156"/>
      <c r="Q51" s="156"/>
      <c r="R51" s="156"/>
      <c r="S51" s="157"/>
    </row>
    <row r="52" spans="2:19" x14ac:dyDescent="0.25">
      <c r="B52" s="158"/>
      <c r="C52" s="159"/>
      <c r="D52" s="159"/>
      <c r="E52" s="159"/>
      <c r="F52" s="166"/>
      <c r="G52" s="166"/>
      <c r="H52" s="159"/>
      <c r="I52" s="159"/>
      <c r="J52" s="159"/>
      <c r="K52" s="159"/>
      <c r="L52" s="159"/>
      <c r="M52" s="159"/>
      <c r="N52" s="159"/>
      <c r="O52" s="159"/>
      <c r="P52" s="159"/>
      <c r="Q52" s="159"/>
      <c r="R52" s="159"/>
      <c r="S52" s="167"/>
    </row>
    <row r="53" spans="2:19" x14ac:dyDescent="0.25">
      <c r="B53" s="160"/>
      <c r="C53" s="160"/>
      <c r="D53" s="160"/>
      <c r="E53" s="161"/>
      <c r="F53" s="168"/>
      <c r="G53" s="169" t="s">
        <v>448</v>
      </c>
      <c r="H53" s="170"/>
      <c r="I53" s="171"/>
      <c r="J53" s="171"/>
      <c r="K53" s="171"/>
      <c r="L53" s="171"/>
      <c r="M53" s="171"/>
      <c r="N53" s="171"/>
      <c r="O53" s="171"/>
      <c r="P53" s="171"/>
      <c r="Q53" s="171"/>
      <c r="R53" s="171"/>
      <c r="S53" s="172"/>
    </row>
    <row r="54" spans="2:19" x14ac:dyDescent="0.25">
      <c r="B54" s="160"/>
      <c r="C54" s="160"/>
      <c r="D54" s="160"/>
      <c r="E54" s="162"/>
      <c r="F54" s="173"/>
      <c r="G54" s="174" t="s">
        <v>449</v>
      </c>
      <c r="H54" s="175"/>
      <c r="I54" s="176"/>
      <c r="J54" s="176"/>
      <c r="K54" s="176"/>
      <c r="L54" s="176"/>
      <c r="M54" s="176"/>
      <c r="N54" s="176"/>
      <c r="O54" s="176"/>
      <c r="P54" s="176"/>
      <c r="Q54" s="176"/>
      <c r="R54" s="176"/>
      <c r="S54" s="177"/>
    </row>
    <row r="55" spans="2:19" x14ac:dyDescent="0.25">
      <c r="B55" s="163"/>
      <c r="C55" s="130"/>
      <c r="D55" s="130"/>
      <c r="E55" s="164" t="s">
        <v>446</v>
      </c>
      <c r="F55" s="178"/>
      <c r="G55" s="179" t="s">
        <v>450</v>
      </c>
      <c r="H55" s="180"/>
      <c r="I55" s="181"/>
      <c r="J55" s="181"/>
      <c r="K55" s="181"/>
      <c r="L55" s="181"/>
      <c r="M55" s="181"/>
      <c r="N55" s="181"/>
      <c r="O55" s="181"/>
      <c r="P55" s="181"/>
      <c r="Q55" s="181"/>
      <c r="R55" s="181"/>
      <c r="S55" s="182"/>
    </row>
    <row r="56" spans="2:19" x14ac:dyDescent="0.25">
      <c r="B56" s="163"/>
      <c r="C56" s="130"/>
      <c r="D56" s="130"/>
      <c r="E56" s="164"/>
      <c r="F56" s="183"/>
      <c r="G56" s="184" t="s">
        <v>451</v>
      </c>
      <c r="H56" s="185"/>
      <c r="I56" s="186"/>
      <c r="J56" s="186"/>
      <c r="K56" s="186"/>
      <c r="L56" s="186"/>
      <c r="M56" s="186"/>
      <c r="N56" s="186"/>
      <c r="O56" s="186"/>
      <c r="P56" s="186"/>
      <c r="Q56" s="186"/>
      <c r="R56" s="186"/>
      <c r="S56" s="187"/>
    </row>
    <row r="57" spans="2:19" x14ac:dyDescent="0.25">
      <c r="B57" s="130"/>
      <c r="C57" s="130"/>
      <c r="D57" s="130"/>
      <c r="E57" s="165"/>
      <c r="F57" s="188"/>
      <c r="G57" s="189" t="s">
        <v>452</v>
      </c>
      <c r="H57" s="190"/>
      <c r="I57" s="191"/>
      <c r="J57" s="191"/>
      <c r="K57" s="191"/>
      <c r="L57" s="191"/>
      <c r="M57" s="191"/>
      <c r="N57" s="191"/>
      <c r="O57" s="191"/>
      <c r="P57" s="191"/>
      <c r="Q57" s="191"/>
      <c r="R57" s="191"/>
      <c r="S57" s="192"/>
    </row>
    <row r="58" spans="2:19" x14ac:dyDescent="0.25">
      <c r="B58" s="130"/>
      <c r="C58" s="130"/>
      <c r="D58" s="130"/>
      <c r="E58" s="161"/>
      <c r="F58" s="168"/>
      <c r="G58" s="169" t="s">
        <v>448</v>
      </c>
      <c r="H58" s="170"/>
      <c r="I58" s="171"/>
      <c r="J58" s="171"/>
      <c r="K58" s="171"/>
      <c r="L58" s="171"/>
      <c r="M58" s="171"/>
      <c r="N58" s="171"/>
      <c r="O58" s="171"/>
      <c r="P58" s="171"/>
      <c r="Q58" s="171"/>
      <c r="R58" s="171"/>
      <c r="S58" s="172"/>
    </row>
    <row r="59" spans="2:19" x14ac:dyDescent="0.25">
      <c r="B59" s="130"/>
      <c r="C59" s="130"/>
      <c r="D59" s="130"/>
      <c r="E59" s="162"/>
      <c r="F59" s="173"/>
      <c r="G59" s="174" t="s">
        <v>449</v>
      </c>
      <c r="H59" s="175"/>
      <c r="I59" s="176"/>
      <c r="J59" s="176"/>
      <c r="K59" s="176"/>
      <c r="L59" s="176"/>
      <c r="M59" s="176"/>
      <c r="N59" s="176"/>
      <c r="O59" s="176"/>
      <c r="P59" s="176"/>
      <c r="Q59" s="176"/>
      <c r="R59" s="176"/>
      <c r="S59" s="177"/>
    </row>
    <row r="60" spans="2:19" x14ac:dyDescent="0.25">
      <c r="B60" s="130"/>
      <c r="C60" s="130"/>
      <c r="D60" s="130"/>
      <c r="E60" s="164" t="s">
        <v>447</v>
      </c>
      <c r="F60" s="178"/>
      <c r="G60" s="179" t="s">
        <v>450</v>
      </c>
      <c r="H60" s="180"/>
      <c r="I60" s="181"/>
      <c r="J60" s="181"/>
      <c r="K60" s="181"/>
      <c r="L60" s="181"/>
      <c r="M60" s="181"/>
      <c r="N60" s="181"/>
      <c r="O60" s="181"/>
      <c r="P60" s="181"/>
      <c r="Q60" s="181"/>
      <c r="R60" s="181"/>
      <c r="S60" s="182"/>
    </row>
    <row r="61" spans="2:19" x14ac:dyDescent="0.25">
      <c r="B61" s="130"/>
      <c r="C61" s="130"/>
      <c r="D61" s="130"/>
      <c r="E61" s="164"/>
      <c r="F61" s="183"/>
      <c r="G61" s="184" t="s">
        <v>451</v>
      </c>
      <c r="H61" s="185"/>
      <c r="I61" s="186"/>
      <c r="J61" s="186"/>
      <c r="K61" s="186"/>
      <c r="L61" s="186"/>
      <c r="M61" s="186"/>
      <c r="N61" s="186"/>
      <c r="O61" s="186"/>
      <c r="P61" s="186"/>
      <c r="Q61" s="186"/>
      <c r="R61" s="186"/>
      <c r="S61" s="187"/>
    </row>
    <row r="62" spans="2:19" x14ac:dyDescent="0.25">
      <c r="B62" s="130"/>
      <c r="C62" s="130"/>
      <c r="D62" s="130"/>
      <c r="E62" s="165"/>
      <c r="F62" s="188"/>
      <c r="G62" s="189" t="s">
        <v>452</v>
      </c>
      <c r="H62" s="190"/>
      <c r="I62" s="191"/>
      <c r="J62" s="191"/>
      <c r="K62" s="191"/>
      <c r="L62" s="191"/>
      <c r="M62" s="191"/>
      <c r="N62" s="191"/>
      <c r="O62" s="191"/>
      <c r="P62" s="191"/>
      <c r="Q62" s="191"/>
      <c r="R62" s="191"/>
      <c r="S62" s="192"/>
    </row>
    <row r="66" spans="6:18" x14ac:dyDescent="0.25">
      <c r="M66" s="57"/>
      <c r="N66" s="57"/>
      <c r="O66" s="57"/>
      <c r="P66" s="57"/>
      <c r="Q66" s="220"/>
      <c r="R66" s="220"/>
    </row>
    <row r="67" spans="6:18" x14ac:dyDescent="0.25">
      <c r="F67" s="222" t="s">
        <v>150</v>
      </c>
      <c r="G67" s="66"/>
      <c r="H67" s="66"/>
      <c r="J67" s="133"/>
      <c r="M67" s="60" t="s">
        <v>151</v>
      </c>
      <c r="N67" s="60"/>
      <c r="O67" s="60"/>
      <c r="P67" s="60"/>
      <c r="Q67" s="131"/>
      <c r="R67" s="131"/>
    </row>
    <row r="68" spans="6:18" x14ac:dyDescent="0.25">
      <c r="M68" s="221" t="s">
        <v>152</v>
      </c>
      <c r="N68" s="130"/>
      <c r="P68" s="62"/>
      <c r="Q68" s="131"/>
      <c r="R68" s="131"/>
    </row>
    <row r="69" spans="6:18" x14ac:dyDescent="0.25">
      <c r="F69" s="222" t="s">
        <v>154</v>
      </c>
      <c r="G69" s="66"/>
      <c r="H69" s="66"/>
      <c r="J69" s="133"/>
      <c r="M69" s="221" t="s">
        <v>457</v>
      </c>
      <c r="N69" s="130"/>
      <c r="O69" s="62"/>
      <c r="P69" s="62"/>
      <c r="Q69" s="131"/>
      <c r="R69" s="131"/>
    </row>
    <row r="70" spans="6:18" x14ac:dyDescent="0.25">
      <c r="M70" s="221" t="s">
        <v>458</v>
      </c>
      <c r="N70" s="130"/>
      <c r="O70" s="62"/>
      <c r="P70" s="62"/>
      <c r="Q70" s="131"/>
      <c r="R70" s="131"/>
    </row>
  </sheetData>
  <mergeCells count="9">
    <mergeCell ref="B53:D54"/>
    <mergeCell ref="B5:C5"/>
    <mergeCell ref="H5:L5"/>
    <mergeCell ref="M5:R5"/>
    <mergeCell ref="R1:S2"/>
    <mergeCell ref="B8:B9"/>
    <mergeCell ref="C8:C9"/>
    <mergeCell ref="F8:F9"/>
    <mergeCell ref="G8:G9"/>
  </mergeCells>
  <conditionalFormatting sqref="B15:F15 B13:F13 B11:F11">
    <cfRule type="expression" dxfId="62" priority="60" stopIfTrue="1">
      <formula>$L10=2</formula>
    </cfRule>
    <cfRule type="expression" dxfId="61" priority="61" stopIfTrue="1">
      <formula>AND($L10=1,$R10&lt;&gt;"")</formula>
    </cfRule>
  </conditionalFormatting>
  <conditionalFormatting sqref="B14:F14 B12:F12 B10:F10">
    <cfRule type="expression" dxfId="60" priority="62" stopIfTrue="1">
      <formula>$L10=2</formula>
    </cfRule>
    <cfRule type="expression" dxfId="59" priority="63" stopIfTrue="1">
      <formula>AND($L10=1,$R10&lt;&gt;"")</formula>
    </cfRule>
  </conditionalFormatting>
  <conditionalFormatting sqref="H15:S15 H13:S13 H11:S11">
    <cfRule type="expression" dxfId="57" priority="57" stopIfTrue="1">
      <formula>AND(ISNUMBER($G10),$G10&lt;&gt;0)</formula>
    </cfRule>
  </conditionalFormatting>
  <conditionalFormatting sqref="H14:S14 H12:S12 H10:S10">
    <cfRule type="expression" dxfId="56" priority="58" stopIfTrue="1">
      <formula>H10&lt;&gt;0</formula>
    </cfRule>
  </conditionalFormatting>
  <conditionalFormatting sqref="B21:F21 B19:F19 B17:F17">
    <cfRule type="expression" dxfId="55" priority="53" stopIfTrue="1">
      <formula>$L16=2</formula>
    </cfRule>
    <cfRule type="expression" dxfId="54" priority="54" stopIfTrue="1">
      <formula>AND($L16=1,$R16&lt;&gt;"")</formula>
    </cfRule>
  </conditionalFormatting>
  <conditionalFormatting sqref="B20:F20 B18:F18 B16:F16">
    <cfRule type="expression" dxfId="53" priority="55" stopIfTrue="1">
      <formula>$L16=2</formula>
    </cfRule>
    <cfRule type="expression" dxfId="52" priority="56" stopIfTrue="1">
      <formula>AND($L16=1,$R16&lt;&gt;"")</formula>
    </cfRule>
  </conditionalFormatting>
  <conditionalFormatting sqref="H21:S21 H19:S19 H17:S17">
    <cfRule type="expression" dxfId="51" priority="51" stopIfTrue="1">
      <formula>AND(ISNUMBER($G16),$G16&lt;&gt;0)</formula>
    </cfRule>
  </conditionalFormatting>
  <conditionalFormatting sqref="H20:S20 H18:S18 H16:S16">
    <cfRule type="expression" dxfId="50" priority="52" stopIfTrue="1">
      <formula>H16&lt;&gt;0</formula>
    </cfRule>
  </conditionalFormatting>
  <conditionalFormatting sqref="B27:F27 B25:F25 B23:F23">
    <cfRule type="expression" dxfId="49" priority="47" stopIfTrue="1">
      <formula>$L22=2</formula>
    </cfRule>
    <cfRule type="expression" dxfId="48" priority="48" stopIfTrue="1">
      <formula>AND($L22=1,$R22&lt;&gt;"")</formula>
    </cfRule>
  </conditionalFormatting>
  <conditionalFormatting sqref="B26:F26 B24:F24 B22:F22">
    <cfRule type="expression" dxfId="47" priority="49" stopIfTrue="1">
      <formula>$L22=2</formula>
    </cfRule>
    <cfRule type="expression" dxfId="46" priority="50" stopIfTrue="1">
      <formula>AND($L22=1,$R22&lt;&gt;"")</formula>
    </cfRule>
  </conditionalFormatting>
  <conditionalFormatting sqref="H27:S27 H25:S25 H23:S23">
    <cfRule type="expression" dxfId="45" priority="45" stopIfTrue="1">
      <formula>AND(ISNUMBER($G22),$G22&lt;&gt;0)</formula>
    </cfRule>
  </conditionalFormatting>
  <conditionalFormatting sqref="H26:S26 H24:S24 H22:S22">
    <cfRule type="expression" dxfId="44" priority="46" stopIfTrue="1">
      <formula>H22&lt;&gt;0</formula>
    </cfRule>
  </conditionalFormatting>
  <conditionalFormatting sqref="B33:F33 B31:F31 B29:F29">
    <cfRule type="expression" dxfId="43" priority="41" stopIfTrue="1">
      <formula>$L28=2</formula>
    </cfRule>
    <cfRule type="expression" dxfId="42" priority="42" stopIfTrue="1">
      <formula>AND($L28=1,$R28&lt;&gt;"")</formula>
    </cfRule>
  </conditionalFormatting>
  <conditionalFormatting sqref="B32:F32 B30:F30 B28:F28">
    <cfRule type="expression" dxfId="41" priority="43" stopIfTrue="1">
      <formula>$L28=2</formula>
    </cfRule>
    <cfRule type="expression" dxfId="40" priority="44" stopIfTrue="1">
      <formula>AND($L28=1,$R28&lt;&gt;"")</formula>
    </cfRule>
  </conditionalFormatting>
  <conditionalFormatting sqref="H33:S33 H31:S31 H29:S29">
    <cfRule type="expression" dxfId="39" priority="39" stopIfTrue="1">
      <formula>AND(ISNUMBER($G28),$G28&lt;&gt;0)</formula>
    </cfRule>
  </conditionalFormatting>
  <conditionalFormatting sqref="H32:S32 H30:S30 H28:S28">
    <cfRule type="expression" dxfId="38" priority="40" stopIfTrue="1">
      <formula>H28&lt;&gt;0</formula>
    </cfRule>
  </conditionalFormatting>
  <conditionalFormatting sqref="B39:F39 B37:F37 B35:F35">
    <cfRule type="expression" dxfId="37" priority="35" stopIfTrue="1">
      <formula>$L34=2</formula>
    </cfRule>
    <cfRule type="expression" dxfId="36" priority="36" stopIfTrue="1">
      <formula>AND($L34=1,$R34&lt;&gt;"")</formula>
    </cfRule>
  </conditionalFormatting>
  <conditionalFormatting sqref="B38:F38 B36:F36 B34:F34">
    <cfRule type="expression" dxfId="35" priority="37" stopIfTrue="1">
      <formula>$L34=2</formula>
    </cfRule>
    <cfRule type="expression" dxfId="34" priority="38" stopIfTrue="1">
      <formula>AND($L34=1,$R34&lt;&gt;"")</formula>
    </cfRule>
  </conditionalFormatting>
  <conditionalFormatting sqref="H39:S39 H37:S37 H35:S35">
    <cfRule type="expression" dxfId="33" priority="33" stopIfTrue="1">
      <formula>AND(ISNUMBER($G34),$G34&lt;&gt;0)</formula>
    </cfRule>
  </conditionalFormatting>
  <conditionalFormatting sqref="H38:S38 H36:S36 H34:S34">
    <cfRule type="expression" dxfId="32" priority="34" stopIfTrue="1">
      <formula>H34&lt;&gt;0</formula>
    </cfRule>
  </conditionalFormatting>
  <conditionalFormatting sqref="B41:F41">
    <cfRule type="expression" dxfId="31" priority="29" stopIfTrue="1">
      <formula>$L40=2</formula>
    </cfRule>
    <cfRule type="expression" dxfId="30" priority="30" stopIfTrue="1">
      <formula>AND($L40=1,$R40&lt;&gt;"")</formula>
    </cfRule>
  </conditionalFormatting>
  <conditionalFormatting sqref="B40:F40">
    <cfRule type="expression" dxfId="29" priority="31" stopIfTrue="1">
      <formula>$L40=2</formula>
    </cfRule>
    <cfRule type="expression" dxfId="28" priority="32" stopIfTrue="1">
      <formula>AND($L40=1,$R40&lt;&gt;"")</formula>
    </cfRule>
  </conditionalFormatting>
  <conditionalFormatting sqref="H41:S41">
    <cfRule type="expression" dxfId="27" priority="27" stopIfTrue="1">
      <formula>AND(ISNUMBER($G40),$G40&lt;&gt;0)</formula>
    </cfRule>
  </conditionalFormatting>
  <conditionalFormatting sqref="H40:S40">
    <cfRule type="expression" dxfId="26" priority="28" stopIfTrue="1">
      <formula>H40&lt;&gt;0</formula>
    </cfRule>
  </conditionalFormatting>
  <conditionalFormatting sqref="B47:F47 B45:F45 B43:F43">
    <cfRule type="expression" dxfId="25" priority="23" stopIfTrue="1">
      <formula>$L42=2</formula>
    </cfRule>
    <cfRule type="expression" dxfId="24" priority="24" stopIfTrue="1">
      <formula>AND($L42=1,$R42&lt;&gt;"")</formula>
    </cfRule>
  </conditionalFormatting>
  <conditionalFormatting sqref="B46:F46 B44:F44 B42:F42">
    <cfRule type="expression" dxfId="23" priority="25" stopIfTrue="1">
      <formula>$L42=2</formula>
    </cfRule>
    <cfRule type="expression" dxfId="22" priority="26" stopIfTrue="1">
      <formula>AND($L42=1,$R42&lt;&gt;"")</formula>
    </cfRule>
  </conditionalFormatting>
  <conditionalFormatting sqref="H47:S47 H45:S45 H43:S43">
    <cfRule type="expression" dxfId="21" priority="21" stopIfTrue="1">
      <formula>AND(ISNUMBER($G42),$G42&lt;&gt;0)</formula>
    </cfRule>
  </conditionalFormatting>
  <conditionalFormatting sqref="H46:S46 H44:S44 H42:S42">
    <cfRule type="expression" dxfId="20" priority="22" stopIfTrue="1">
      <formula>H42&lt;&gt;0</formula>
    </cfRule>
  </conditionalFormatting>
  <conditionalFormatting sqref="B49:F49">
    <cfRule type="expression" dxfId="19" priority="17" stopIfTrue="1">
      <formula>$L48=2</formula>
    </cfRule>
    <cfRule type="expression" dxfId="18" priority="18" stopIfTrue="1">
      <formula>AND($L48=1,$R48&lt;&gt;"")</formula>
    </cfRule>
  </conditionalFormatting>
  <conditionalFormatting sqref="B48:F48">
    <cfRule type="expression" dxfId="17" priority="19" stopIfTrue="1">
      <formula>$L48=2</formula>
    </cfRule>
    <cfRule type="expression" dxfId="16" priority="20" stopIfTrue="1">
      <formula>AND($L48=1,$R48&lt;&gt;"")</formula>
    </cfRule>
  </conditionalFormatting>
  <conditionalFormatting sqref="H49:S49">
    <cfRule type="expression" dxfId="15" priority="15" stopIfTrue="1">
      <formula>AND(ISNUMBER($G48),$G48&lt;&gt;0)</formula>
    </cfRule>
  </conditionalFormatting>
  <conditionalFormatting sqref="H48:S48">
    <cfRule type="expression" dxfId="14" priority="16" stopIfTrue="1">
      <formula>H48&lt;&gt;0</formula>
    </cfRule>
  </conditionalFormatting>
  <conditionalFormatting sqref="B51:F51">
    <cfRule type="expression" dxfId="13" priority="11" stopIfTrue="1">
      <formula>$L50=2</formula>
    </cfRule>
    <cfRule type="expression" dxfId="12" priority="12" stopIfTrue="1">
      <formula>AND($L50=1,$R50&lt;&gt;"")</formula>
    </cfRule>
  </conditionalFormatting>
  <conditionalFormatting sqref="B50:F50">
    <cfRule type="expression" dxfId="11" priority="13" stopIfTrue="1">
      <formula>$L50=2</formula>
    </cfRule>
    <cfRule type="expression" dxfId="10" priority="14" stopIfTrue="1">
      <formula>AND($L50=1,$R50&lt;&gt;"")</formula>
    </cfRule>
  </conditionalFormatting>
  <conditionalFormatting sqref="H51:S51">
    <cfRule type="expression" dxfId="9" priority="9" stopIfTrue="1">
      <formula>AND(ISNUMBER($G50),$G50&lt;&gt;0)</formula>
    </cfRule>
  </conditionalFormatting>
  <conditionalFormatting sqref="H50:S50">
    <cfRule type="expression" dxfId="8" priority="10" stopIfTrue="1">
      <formula>H50&lt;&gt;0</formula>
    </cfRule>
  </conditionalFormatting>
  <conditionalFormatting sqref="H54:S54 H56:S56">
    <cfRule type="expression" dxfId="7" priority="5" stopIfTrue="1">
      <formula>H$78=0</formula>
    </cfRule>
  </conditionalFormatting>
  <conditionalFormatting sqref="I58:S58 I60:S60 I62:S62">
    <cfRule type="expression" dxfId="6" priority="6" stopIfTrue="1">
      <formula>OFFSET(I$83,0,-1)&gt;=1</formula>
    </cfRule>
  </conditionalFormatting>
  <conditionalFormatting sqref="I59:S59 I61:S61">
    <cfRule type="expression" dxfId="5" priority="7" stopIfTrue="1">
      <formula>OFFSET(I$83,0,-1)&gt;=1</formula>
    </cfRule>
  </conditionalFormatting>
  <conditionalFormatting sqref="H53:S53 H55:S55 H57:S57">
    <cfRule type="expression" dxfId="4" priority="8" stopIfTrue="1">
      <formula>H$78=0</formula>
    </cfRule>
  </conditionalFormatting>
  <conditionalFormatting sqref="S4">
    <cfRule type="expression" dxfId="3" priority="4" stopIfTrue="1">
      <formula>OR(TIPOORCAMENTO&lt;&gt;"Licitado",QCI.ExisteManual)</formula>
    </cfRule>
  </conditionalFormatting>
  <conditionalFormatting sqref="M4:R4">
    <cfRule type="expression" dxfId="2" priority="3" stopIfTrue="1">
      <formula>QCI.ExisteManual</formula>
    </cfRule>
  </conditionalFormatting>
  <conditionalFormatting sqref="S5">
    <cfRule type="expression" dxfId="1" priority="2" stopIfTrue="1">
      <formula>OR(TIPOORCAMENTO&lt;&gt;"Licitado",QCI.ExisteManual)</formula>
    </cfRule>
  </conditionalFormatting>
  <conditionalFormatting sqref="M5:R5">
    <cfRule type="expression" dxfId="0" priority="1" stopIfTrue="1">
      <formula>QCI.ExisteManual</formula>
    </cfRule>
  </conditionalFormatting>
  <dataValidations disablePrompts="1" count="4">
    <dataValidation type="date" operator="greaterThan" allowBlank="1" showInputMessage="1" showErrorMessage="1" errorTitle="Erro" error="Digite somente datas." sqref="H9" xr:uid="{21E847D1-BDA5-4BEE-A357-7D20B56A4A5F}">
      <formula1>36526</formula1>
    </dataValidation>
    <dataValidation type="decimal" allowBlank="1" showErrorMessage="1" error="Porcentagem Acumulada &gt; 100%." sqref="H11:S11 H13:S13 H15:S15 H17:S17 H19:S19 H21:S21 H23:S23 H25:S25 H27:S27 H29:S29 H31:S31 H33:S33 H35:S35 H37:S37 H39:S39 H41:S41 H43:S43 H45:S45 H47:S47 H49:S49 H51:S51" xr:uid="{0E8E113B-A6CF-4D89-8B4F-08C345D7A6E1}">
      <formula1>0</formula1>
      <formula2>CRONO.MaxParc</formula2>
    </dataValidation>
    <dataValidation type="whole" operator="greaterThan" allowBlank="1" showErrorMessage="1" sqref="H8" xr:uid="{2DEDCCB1-6C06-45FD-A5A3-698884238265}">
      <formula1>0</formula1>
      <formula2>0</formula2>
    </dataValidation>
    <dataValidation allowBlank="1" showInputMessage="1" showErrorMessage="1" prompt="Preencha na célula de baixo. Se o acompanhamento for PLE, preencha no botão PREENCHIMENTO POR EVENTOS, acima." sqref="H10:S10 H12:S12 H14:S14 H16:S16 H18:S18 H20:S20 H22:S22 H24:S24 H26:S26 H28:S28 H30:S30 H32:S32 H34:S34 H36:S36 H38:S38 H40:S40 H42:S42 H44:S44 H46:S46 H48:S48 H50:S50" xr:uid="{3AD5A6DA-86C8-4867-8656-18188635146F}"/>
  </dataValidations>
  <pageMargins left="0.511811024" right="0.511811024" top="0.78740157499999996" bottom="0.78740157499999996" header="0.31496062000000002" footer="0.31496062000000002"/>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Planilha1</vt:lpstr>
      <vt:lpstr>Planilha2</vt:lpstr>
      <vt:lpstr>Planilha3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Lizane da Cunha Almeida</dc:creator>
  <cp:lastModifiedBy>Lizane da Cunha Almeida</cp:lastModifiedBy>
  <cp:lastPrinted>2024-07-02T16:52:37Z</cp:lastPrinted>
  <dcterms:created xsi:type="dcterms:W3CDTF">2024-07-02T16:16:22Z</dcterms:created>
  <dcterms:modified xsi:type="dcterms:W3CDTF">2024-07-02T17:03:03Z</dcterms:modified>
</cp:coreProperties>
</file>